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1"/>
  </bookViews>
  <sheets>
    <sheet name="普通类" sheetId="1" state="hidden" r:id="rId1"/>
    <sheet name="联合培养" sheetId="2" r:id="rId2"/>
    <sheet name="Sheet3" sheetId="3" r:id="rId3"/>
  </sheets>
  <definedNames>
    <definedName name="_xlnm.Print_Area" localSheetId="1">'联合培养'!$A$1:$T$54</definedName>
  </definedNames>
  <calcPr fullCalcOnLoad="1"/>
</workbook>
</file>

<file path=xl/sharedStrings.xml><?xml version="1.0" encoding="utf-8"?>
<sst xmlns="http://schemas.openxmlformats.org/spreadsheetml/2006/main" count="355" uniqueCount="119">
  <si>
    <t>中山大学南方学院2018年普通高考入学学生学分制收费标准</t>
  </si>
  <si>
    <t>专业</t>
  </si>
  <si>
    <t xml:space="preserve">修业年限① </t>
  </si>
  <si>
    <t>学分结构①</t>
  </si>
  <si>
    <t>学费标准</t>
  </si>
  <si>
    <t>学费总额②</t>
  </si>
  <si>
    <t>每年学费平均额（具体说明详见备注②③④）</t>
  </si>
  <si>
    <t>住宿费
（带空调，不含水电费）</t>
  </si>
  <si>
    <t>代收费（医保费）</t>
  </si>
  <si>
    <t>小计（委托银行代扣金额）</t>
  </si>
  <si>
    <t>专业学费</t>
  </si>
  <si>
    <t>学分学费</t>
  </si>
  <si>
    <t>合计额②</t>
  </si>
  <si>
    <t>学分学费③</t>
  </si>
  <si>
    <t>合计</t>
  </si>
  <si>
    <t>公共教育</t>
  </si>
  <si>
    <t>专业教育</t>
  </si>
  <si>
    <t>成长教育</t>
  </si>
  <si>
    <t>小计</t>
  </si>
  <si>
    <t>大学英语</t>
  </si>
  <si>
    <t>体育</t>
  </si>
  <si>
    <t>其他公共课</t>
  </si>
  <si>
    <t>学年</t>
  </si>
  <si>
    <t>学分</t>
  </si>
  <si>
    <t>元/学年</t>
  </si>
  <si>
    <t>元/学分</t>
  </si>
  <si>
    <t>元</t>
  </si>
  <si>
    <t>元/年</t>
  </si>
  <si>
    <t>金融学</t>
  </si>
  <si>
    <t>3-7年</t>
  </si>
  <si>
    <t>互联网金融</t>
  </si>
  <si>
    <t>会计学</t>
  </si>
  <si>
    <t>财务管理</t>
  </si>
  <si>
    <t>审计学</t>
  </si>
  <si>
    <t>工商管理</t>
  </si>
  <si>
    <t>市场营销</t>
  </si>
  <si>
    <t>旅游管理</t>
  </si>
  <si>
    <t>物流管理</t>
  </si>
  <si>
    <t>国际商务</t>
  </si>
  <si>
    <t>经济学</t>
  </si>
  <si>
    <t>国际经济与贸易</t>
  </si>
  <si>
    <t>金融工程</t>
  </si>
  <si>
    <t>护理学</t>
  </si>
  <si>
    <t>英语</t>
  </si>
  <si>
    <t>汉语国际教育</t>
  </si>
  <si>
    <t>日语</t>
  </si>
  <si>
    <t>法语</t>
  </si>
  <si>
    <t>朝鲜语</t>
  </si>
  <si>
    <t>汉语言文学</t>
  </si>
  <si>
    <t>新闻学</t>
  </si>
  <si>
    <t>网络与新媒体</t>
  </si>
  <si>
    <t>行政管理</t>
  </si>
  <si>
    <t>公共关系学</t>
  </si>
  <si>
    <t>人力资源管理</t>
  </si>
  <si>
    <t>文化产业管理</t>
  </si>
  <si>
    <t>电子商务</t>
  </si>
  <si>
    <t>计算机科学与技术</t>
  </si>
  <si>
    <t>软件工程</t>
  </si>
  <si>
    <t>数字媒体技术</t>
  </si>
  <si>
    <t>电气工程及其自动化</t>
  </si>
  <si>
    <t>通信工程</t>
  </si>
  <si>
    <t>电子信息科学与技术</t>
  </si>
  <si>
    <t>医学检验技术</t>
  </si>
  <si>
    <t>艺术设计学</t>
  </si>
  <si>
    <t>数字媒体艺术</t>
  </si>
  <si>
    <t>公共艺术</t>
  </si>
  <si>
    <t>音乐学</t>
  </si>
  <si>
    <t>备注：</t>
  </si>
  <si>
    <t>①为该专业毕业要求的最低学分数，即学生在规定的修业年限（3-7年）内获得该专业所列各项学分数方可申请毕业。学生实际修读课程考试（考核）通过后，即可获得学分。</t>
  </si>
  <si>
    <t>②学生在校期间学费总额=专业学费标准×实际修业年限＋专业教育课学分学费标准×专业教育课实际修读学分数＋大学英语课学分学费标准×大学英语课实际修读学分数＋体育课学分学费标准×体育课实际修读学分数＋其他公共课学分学费标准×其他公共课实际修读学分数＋成长教育课学分学费标准×成长教育课实际修读学分数。</t>
  </si>
  <si>
    <t>③本表所列平均学费为一个学生用4个学年修读完该专业（申请毕业专业）各项学分最低要求，所产生的总费用的平均额，不含以下情况产生的费用：
A、学生实际修读学分超出申请毕业专业的培养方案所规定的最低学分（包含但不限于重修、辅修），学生需按照实际修读学分缴纳学分学费；
B、学生4年未完成学业，需延后毕业，学生按实际修业的年限按年缴交专业学费。</t>
  </si>
  <si>
    <t>④学分制允许学生可根据本人实际情况，在每学年选择修读数量不等的学分，故可能出现学费总额不变，每年实际缴纳的学费数额不等的情况。</t>
  </si>
  <si>
    <t>⑤我院2018级普通高考入学新生实行学分制收费，有关收费的详细规定以《中山大学南方学院学分制收费管理办法》为准。</t>
  </si>
  <si>
    <t>⑥我院2018级普通高考入学新生住宿费：1900元/学年（含空调，不含水电费）。</t>
  </si>
  <si>
    <t>中山大学南方学院2018年“2+2”中美联合培养项目学生学分制收费标准</t>
  </si>
  <si>
    <t>学费标准②</t>
  </si>
  <si>
    <t>以本科修读4年为例计算平均学费（具体说明详见备注②）</t>
  </si>
  <si>
    <t>小计（委托银行划扣金额）</t>
  </si>
  <si>
    <t>我校开设的专业教育课</t>
  </si>
  <si>
    <t>我校与美方开设的联合培养课</t>
  </si>
  <si>
    <t>金融工程（中美2+2联合培养项目）</t>
  </si>
  <si>
    <t>①参加中美联合培养2+2项目的学生，需修读180（186）学分。其中在我校修读120（126）学分（详见表中学分结构部分，约两年时间），学生成绩和英语水平达到出国要求，即可赴美方大学继续修读60学分（约两年时间）。学生修读完相应学分，成绩达到双方学校的毕业要求，可获得我校的毕业证和学位证以及美方大学的毕业证。</t>
  </si>
  <si>
    <t xml:space="preserve"> 学生在我校就读期间需要缴纳专业学费和所修课程的学分学费；在美国就读期间需缴纳美方大学的学费（约2万美金/年，不同美方学校收费标准不同，以美方当年收费标准为准）以及我校的专业学费。
    本表所列平均学费为便于比较，以学生用4个学年修读完该专业（申请毕业专业）最低要求各项学分为例的我校总费用的平均额，不含以下情况产生的费用：
     A、学生实际修读学分超出申请毕业专业的培养方案规定的最低学分（包含但不限于：重修、辅修），学生需按照实际修读学分缴纳学分学费；
     B、学生未在4个学年完成学业，提前或延后毕业，学生按实际修业的年限按年缴交专业学费。</t>
  </si>
  <si>
    <r>
      <t>③美方部分合作院校：</t>
    </r>
    <r>
      <rPr>
        <sz val="9"/>
        <color indexed="10"/>
        <rFont val="宋体"/>
        <family val="0"/>
      </rPr>
      <t>宾州印第安纳大学、威斯康辛州立大学斯托特分校、菲尔莱狄更斯大学、中西州立大学</t>
    </r>
    <r>
      <rPr>
        <sz val="9"/>
        <color indexed="8"/>
        <rFont val="宋体"/>
        <family val="0"/>
      </rPr>
      <t>等院校均为我国教育部所认可。</t>
    </r>
  </si>
  <si>
    <t>④我院2018级普通高考入学新生实行学分制收费，有关收费的详细规定以《中山大学南方学院学分制收费管理办法》为准。</t>
  </si>
  <si>
    <r>
      <t>⑤我院2018级普通高考入学新生</t>
    </r>
    <r>
      <rPr>
        <b/>
        <sz val="9"/>
        <color indexed="10"/>
        <rFont val="宋体"/>
        <family val="0"/>
      </rPr>
      <t>住宿费</t>
    </r>
    <r>
      <rPr>
        <sz val="9"/>
        <color indexed="8"/>
        <rFont val="宋体"/>
        <family val="0"/>
      </rPr>
      <t>：1900元/学年（含空调，</t>
    </r>
    <r>
      <rPr>
        <sz val="9"/>
        <color indexed="10"/>
        <rFont val="宋体"/>
        <family val="0"/>
      </rPr>
      <t>不含水电费</t>
    </r>
    <r>
      <rPr>
        <sz val="9"/>
        <color indexed="8"/>
        <rFont val="宋体"/>
        <family val="0"/>
      </rPr>
      <t>）。</t>
    </r>
  </si>
  <si>
    <t>中山大学南方学院2018年“3+1”中日联合培养项目学生学分制收费标准</t>
  </si>
  <si>
    <t xml:space="preserve">修业年限①  </t>
  </si>
  <si>
    <t>以4年为例每年平均学费（具体说明详见备注②）</t>
  </si>
  <si>
    <t>我校与日方联合开设的专业教育课</t>
  </si>
  <si>
    <t>大学日语</t>
  </si>
  <si>
    <t>物流管理（3+1中日联合培养项目）</t>
  </si>
  <si>
    <t>电子商务（3+1中日联合培养项目）</t>
  </si>
  <si>
    <t>①  参加3+1中日联合培养项目的学生，需修读150（156）个学分（见表中“学分结构”部分）。学生按照我校要求完成相应的学分后（约三年时间），成绩和日语水平达到出国要求，即可赴日方合作院校修读硕士桥梁课程。学生在日本修读完相应学分，成绩达到双方学校的要求，可获得我校的毕业证和学位证以及日方大学的结业证书，日方大学优先录取本项目毕业生入读该校硕士。</t>
  </si>
  <si>
    <t>②  学生在我校就读期间需要缴纳专业学费和所修课程的学分学费；在日本就读期间需缴纳日方大学的学费（约5.5万元/年，以日方当年收费标准为准）以及我校的专业学费。
    本表所列平均学费为便于比较，以学生用4个学年修读完该专业（申请毕业专业）最低要求各项学分为例的我校总费用的平均额，不含以下情况产生的费用：
     A、学生实际修读学分超出申请毕业专业的培养方案规定的最低学分（包含但不限于：重修、辅修），学生需按照实际修读学分缴纳学分学费；
     B、学生未在4个学年完成学业，提前或延后毕业，学生按实际修业的年限按年缴交专业学费。</t>
  </si>
  <si>
    <t>③  日方合作院校：日本京都情报大学院大学，为我国教育部所认可的大学。</t>
  </si>
  <si>
    <t>④  我院2018级普通高考入学新生实行学分制收费，有关收费的详细规定以《中山大学南方学院学分制收费管理办法》为准。</t>
  </si>
  <si>
    <t>⑤我院2018级普通高考入学新生住宿费：1900元/学年（含空调，不含水电费）。</t>
  </si>
  <si>
    <t>中山大学南方学院2018年会计学中美联合培养国际班学生学分制收费标准</t>
  </si>
  <si>
    <t>美方认可专业课程学分</t>
  </si>
  <si>
    <t>会计学（中美2+2联合培养方向）</t>
  </si>
  <si>
    <t>4-7年</t>
  </si>
  <si>
    <t>会计学（中美3+1联合培养方向）</t>
  </si>
  <si>
    <t>①  会计学中美联合培养国际班学生从大三开始，下设两种培养方向，其中一种是2+2方向，另外一种是3+1方向。国际班学生前两年在校学习方式、所学课程一样。在大二下学期初，根据学生本人意愿，国际班学生分为两种方向。按照学生所选方向，从大三起，学生所学课程不同，缴纳费用也有所不同。详细收费标准和说明见表格其他内容。</t>
  </si>
  <si>
    <t>②  参加会计学中美联合培养2+2方向的学生，需修读160学分。其中在我校修读104学分（详见表中学分结构部分，约两年时间），学生成绩和英语水平达到出国要求，即可赴美方大学继续修读56学分（约两年时间）。学生修读完相应学分，成绩达到双方学校的毕业要求，可获得我校的毕业证和学位证以及美方大学的毕业证。</t>
  </si>
  <si>
    <t>③  参加会计学中美联合培养3+1方向的学生，需修读160个学分。其中在我校修读134学分（详见表中学分结构部分，约三年时间），学生成绩和英语水平达到出国要求，在大四即可赴美方大学继续修读26学分硕士桥梁课程（约一年时间）。学生在美国修读完相应学分，回校做相应课程的学分互认，成绩达我校学生的要求，可获得我校的毕业证和学位证书。学生成绩和英语水平达到美方学校要求后，可在最后一年直接入读美方学校硕士，达到美方大学硕士毕业条件后，可获得美方大学的硕士毕业证书。</t>
  </si>
  <si>
    <t>④  学生在我校就读期间需要缴纳专业学费和所修课程的学分学费；在美国就读期间需缴纳美方大学的学费（约2.5万美金/年，不同美方学校收费标准不同，以美方当年收费标准为准）以及我校的专业学费。
    本表所列平均学费为便于比较，以学生用4个学年修读完该专业（申请毕业专业）最低要求各项学分为例的我校总费用的平均额，不含以下情况产生的费用：
     A、学生实际修读学分超出申请毕业专业的培养方案规定的最低学分（包含但不限于：重修、辅修），学生需按照实际修读学分缴纳学分学费；
     B、学生未在4个学年完成学业，延后毕业，学生按实际修业的年限按年缴交专业学费。</t>
  </si>
  <si>
    <t>⑤美方部分合作院校：夏威夷大学、威斯康辛大学帕克赛德分校、罗德岛大学等院校均为我国教育部所认可。</t>
  </si>
  <si>
    <t>⑥我院2018级普通高考入学新生实行学分制收费，有关收费的详细规定以《中山大学南方学院学分制收费管理办法》为准。</t>
  </si>
  <si>
    <t>⑦我院2018级普通高考入学新生住宿费：1900元/学年（含空调，不含水电费）。</t>
  </si>
  <si>
    <t>中山大学南方学院2018年与美国海格思大学联合培养项目学生学分制收费标准</t>
  </si>
  <si>
    <t>我校开设的专业教育课（双语教学）</t>
  </si>
  <si>
    <t>美方开设的专业课</t>
  </si>
  <si>
    <t>计算机类（计算机科学与技术、软件工程）</t>
  </si>
  <si>
    <t>4年</t>
  </si>
  <si>
    <t>①  参加与美国海格思大学联合培养项目的学生，需修读156学分。该专业本科生实行双方联合制定人才培养方案，前3年以电气学院师资为主美国海格思大学师资为辅进行人才培养工作，课程教学采用以工程教育认证为标准的培养模式，全英或双语教学。第3年每学期美国海格思大学派出教师进行2门课不少于1个月的集中教学任务，由于该专业属于工学，且采用全英或双语教学，小班培养模式。学生修读完相应学分，成绩达到我校毕业要求可获得我校的毕业证。达到海格思大学硕士入学要求，可赴海格斯大学攻读硕士学位。</t>
  </si>
  <si>
    <t>②  学生在我校就读本科期间需要缴纳专业学费和所修课程的学分学费。
    本表所列平均学费为便于比较，以学生用4个学年修读完该专业（申请毕业专业）最低要求各项学分为例的我校总费用的平均额，不含以下情况产生的费用：
     A、学生实际修读学分超出申请毕业专业的培养方案规定的最低学分（包含但不限于：重修、辅修），学生需按照实际修读学分缴纳学分学费；
     B、学生未在4个学年完成学业，提前或延后毕业，学生按实际修业的年限按年缴交专业学费。</t>
  </si>
  <si>
    <t>③我院2018级普通高考入学新生实行学分制收费，有关收费的详细规定以《中山大学南方学院学分制收费管理办法》为准。</t>
  </si>
  <si>
    <t>④我院2018级普通高考入学新生住宿费：1900元/学年（含空调，不含水电费）。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</si>
</sst>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_ * #,##0_ ;_ * \-#,##0_ ;_ * &quot;-&quot;??_ ;_ @_ "/>
  </numFmts>
  <fonts count="58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sz val="10"/>
      <name val="宋体"/>
      <family val="0"/>
    </font>
    <font>
      <b/>
      <sz val="24"/>
      <color indexed="8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9"/>
      <color indexed="10"/>
      <name val="宋体"/>
      <family val="0"/>
    </font>
    <font>
      <b/>
      <sz val="9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0000"/>
      <name val="宋体"/>
      <family val="0"/>
    </font>
    <font>
      <sz val="9"/>
      <color indexed="8"/>
      <name val="Calibri"/>
      <family val="0"/>
    </font>
    <font>
      <sz val="9"/>
      <color theme="1"/>
      <name val="Calibri"/>
      <family val="0"/>
    </font>
    <font>
      <b/>
      <sz val="11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33" borderId="9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5" fillId="33" borderId="9" xfId="0" applyNumberFormat="1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58" fontId="6" fillId="34" borderId="9" xfId="0" applyNumberFormat="1" applyFont="1" applyFill="1" applyBorder="1" applyAlignment="1">
      <alignment horizontal="center" vertical="center" wrapText="1"/>
    </xf>
    <xf numFmtId="0" fontId="6" fillId="34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177" fontId="6" fillId="0" borderId="0" xfId="0" applyNumberFormat="1" applyFont="1" applyFill="1" applyAlignment="1">
      <alignment horizontal="left" vertical="center" wrapText="1"/>
    </xf>
    <xf numFmtId="0" fontId="54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5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7" fillId="34" borderId="9" xfId="0" applyFont="1" applyFill="1" applyBorder="1" applyAlignment="1">
      <alignment horizontal="left" vertical="center" wrapText="1"/>
    </xf>
    <xf numFmtId="58" fontId="7" fillId="34" borderId="9" xfId="0" applyNumberFormat="1" applyFont="1" applyFill="1" applyBorder="1" applyAlignment="1">
      <alignment horizontal="center" vertical="center" wrapText="1"/>
    </xf>
    <xf numFmtId="0" fontId="7" fillId="34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34" fillId="33" borderId="0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 wrapText="1"/>
    </xf>
    <xf numFmtId="58" fontId="7" fillId="0" borderId="9" xfId="0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left" vertical="center"/>
    </xf>
    <xf numFmtId="177" fontId="55" fillId="0" borderId="0" xfId="0" applyNumberFormat="1" applyFont="1" applyFill="1" applyAlignment="1">
      <alignment horizontal="left" vertical="center" wrapText="1"/>
    </xf>
    <xf numFmtId="0" fontId="55" fillId="0" borderId="0" xfId="0" applyFont="1" applyFill="1" applyAlignment="1">
      <alignment horizontal="left" vertical="center" wrapText="1"/>
    </xf>
    <xf numFmtId="0" fontId="56" fillId="0" borderId="0" xfId="0" applyFont="1" applyFill="1" applyAlignment="1">
      <alignment horizontal="left" vertical="center"/>
    </xf>
    <xf numFmtId="0" fontId="56" fillId="0" borderId="0" xfId="0" applyFont="1" applyFill="1" applyAlignment="1">
      <alignment horizontal="left" vertical="center"/>
    </xf>
    <xf numFmtId="0" fontId="9" fillId="33" borderId="9" xfId="0" applyFont="1" applyFill="1" applyBorder="1" applyAlignment="1">
      <alignment horizontal="center" vertical="center"/>
    </xf>
    <xf numFmtId="0" fontId="57" fillId="33" borderId="9" xfId="0" applyFont="1" applyFill="1" applyBorder="1" applyAlignment="1">
      <alignment horizontal="center" vertical="center" wrapText="1"/>
    </xf>
    <xf numFmtId="176" fontId="4" fillId="33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7" fillId="34" borderId="9" xfId="0" applyNumberFormat="1" applyFont="1" applyFill="1" applyBorder="1" applyAlignment="1">
      <alignment horizontal="center" vertical="center" wrapText="1"/>
    </xf>
    <xf numFmtId="176" fontId="6" fillId="34" borderId="9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57" fillId="33" borderId="13" xfId="0" applyFont="1" applyFill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43" fontId="8" fillId="0" borderId="9" xfId="0" applyNumberFormat="1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11" fillId="33" borderId="9" xfId="0" applyFont="1" applyFill="1" applyBorder="1" applyAlignment="1">
      <alignment horizontal="center" vertical="center"/>
    </xf>
    <xf numFmtId="1" fontId="11" fillId="0" borderId="9" xfId="0" applyNumberFormat="1" applyFont="1" applyFill="1" applyBorder="1" applyAlignment="1">
      <alignment horizontal="center" vertical="center"/>
    </xf>
    <xf numFmtId="177" fontId="40" fillId="0" borderId="0" xfId="0" applyNumberFormat="1" applyFont="1" applyFill="1" applyBorder="1" applyAlignment="1">
      <alignment vertical="center" wrapText="1"/>
    </xf>
    <xf numFmtId="0" fontId="40" fillId="0" borderId="0" xfId="0" applyFont="1" applyFill="1" applyAlignment="1">
      <alignment vertical="center" wrapText="1"/>
    </xf>
    <xf numFmtId="0" fontId="1" fillId="34" borderId="0" xfId="0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left" vertical="center"/>
    </xf>
    <xf numFmtId="177" fontId="9" fillId="33" borderId="9" xfId="0" applyNumberFormat="1" applyFont="1" applyFill="1" applyBorder="1" applyAlignment="1">
      <alignment horizontal="center" vertical="center" wrapText="1"/>
    </xf>
    <xf numFmtId="0" fontId="9" fillId="33" borderId="9" xfId="0" applyFont="1" applyFill="1" applyBorder="1" applyAlignment="1">
      <alignment horizontal="center" vertical="center" wrapText="1"/>
    </xf>
    <xf numFmtId="176" fontId="4" fillId="33" borderId="10" xfId="0" applyNumberFormat="1" applyFont="1" applyFill="1" applyBorder="1" applyAlignment="1">
      <alignment horizontal="center" vertical="center" wrapText="1"/>
    </xf>
    <xf numFmtId="177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3" fillId="34" borderId="9" xfId="0" applyFont="1" applyFill="1" applyBorder="1" applyAlignment="1">
      <alignment horizontal="center" vertical="center" wrapText="1"/>
    </xf>
    <xf numFmtId="178" fontId="7" fillId="0" borderId="9" xfId="22" applyNumberFormat="1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/>
    </xf>
    <xf numFmtId="0" fontId="4" fillId="33" borderId="9" xfId="0" applyFont="1" applyFill="1" applyBorder="1" applyAlignment="1">
      <alignment horizontal="center" vertical="center"/>
    </xf>
    <xf numFmtId="0" fontId="4" fillId="33" borderId="13" xfId="0" applyNumberFormat="1" applyFont="1" applyFill="1" applyBorder="1" applyAlignment="1">
      <alignment horizontal="center" vertical="center" wrapText="1"/>
    </xf>
    <xf numFmtId="43" fontId="6" fillId="34" borderId="9" xfId="22" applyFont="1" applyFill="1" applyBorder="1" applyAlignment="1">
      <alignment vertical="center" wrapText="1"/>
    </xf>
    <xf numFmtId="176" fontId="14" fillId="34" borderId="9" xfId="0" applyNumberFormat="1" applyFont="1" applyFill="1" applyBorder="1" applyAlignment="1">
      <alignment horizontal="center" vertical="center" wrapText="1"/>
    </xf>
    <xf numFmtId="176" fontId="14" fillId="33" borderId="9" xfId="0" applyNumberFormat="1" applyFont="1" applyFill="1" applyBorder="1" applyAlignment="1">
      <alignment horizontal="center" vertical="center" wrapText="1"/>
    </xf>
    <xf numFmtId="43" fontId="6" fillId="0" borderId="9" xfId="22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J71"/>
  <sheetViews>
    <sheetView zoomScaleSheetLayoutView="100" workbookViewId="0" topLeftCell="A1">
      <selection activeCell="AA19" sqref="AA19"/>
    </sheetView>
  </sheetViews>
  <sheetFormatPr defaultColWidth="9.00390625" defaultRowHeight="14.25"/>
  <cols>
    <col min="1" max="1" width="13.125" style="6" customWidth="1"/>
    <col min="2" max="2" width="7.00390625" style="1" customWidth="1"/>
    <col min="3" max="3" width="6.00390625" style="7" customWidth="1"/>
    <col min="4" max="4" width="6.375" style="8" customWidth="1"/>
    <col min="5" max="5" width="4.125" style="8" customWidth="1"/>
    <col min="6" max="6" width="5.75390625" style="8" customWidth="1"/>
    <col min="7" max="7" width="6.00390625" style="7" customWidth="1"/>
    <col min="8" max="8" width="5.50390625" style="7" customWidth="1"/>
    <col min="9" max="9" width="7.00390625" style="1" customWidth="1"/>
    <col min="10" max="10" width="6.00390625" style="3" customWidth="1"/>
    <col min="11" max="11" width="5.375" style="3" customWidth="1"/>
    <col min="12" max="12" width="5.625" style="3" customWidth="1"/>
    <col min="13" max="13" width="5.50390625" style="3" customWidth="1"/>
    <col min="14" max="14" width="5.875" style="9" customWidth="1"/>
    <col min="15" max="15" width="11.375" style="71" hidden="1" customWidth="1"/>
    <col min="16" max="16" width="7.625" style="1" hidden="1" customWidth="1"/>
    <col min="17" max="17" width="6.625" style="1" hidden="1" customWidth="1"/>
    <col min="18" max="20" width="7.75390625" style="1" hidden="1" customWidth="1"/>
    <col min="21" max="21" width="9.375" style="1" customWidth="1"/>
    <col min="22" max="22" width="7.125" style="1" customWidth="1"/>
    <col min="23" max="23" width="5.625" style="1" customWidth="1"/>
    <col min="24" max="24" width="25.00390625" style="1" customWidth="1"/>
    <col min="25" max="28" width="9.00390625" style="1" customWidth="1"/>
    <col min="29" max="29" width="12.625" style="1" bestFit="1" customWidth="1"/>
    <col min="30" max="193" width="9.00390625" style="1" customWidth="1"/>
  </cols>
  <sheetData>
    <row r="1" spans="1:23" ht="33.75" customHeight="1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</row>
    <row r="2" spans="1:21" ht="19.5" customHeight="1" hidden="1">
      <c r="A2" s="73"/>
      <c r="C2" s="74"/>
      <c r="D2" s="74"/>
      <c r="E2" s="74"/>
      <c r="F2" s="74"/>
      <c r="G2" s="74"/>
      <c r="H2" s="74"/>
      <c r="J2" s="74"/>
      <c r="K2" s="74"/>
      <c r="L2" s="74"/>
      <c r="M2" s="74"/>
      <c r="O2" s="74"/>
      <c r="P2" s="74"/>
      <c r="Q2" s="74"/>
      <c r="R2" s="74"/>
      <c r="S2" s="74"/>
      <c r="T2" s="74"/>
      <c r="U2" s="84"/>
    </row>
    <row r="3" spans="1:24" s="2" customFormat="1" ht="21.75" customHeight="1">
      <c r="A3" s="11" t="s">
        <v>1</v>
      </c>
      <c r="B3" s="12" t="s">
        <v>2</v>
      </c>
      <c r="C3" s="11" t="s">
        <v>3</v>
      </c>
      <c r="D3" s="11"/>
      <c r="E3" s="11"/>
      <c r="F3" s="11"/>
      <c r="G3" s="11"/>
      <c r="H3" s="11"/>
      <c r="I3" s="49" t="s">
        <v>4</v>
      </c>
      <c r="J3" s="49"/>
      <c r="K3" s="49"/>
      <c r="L3" s="49"/>
      <c r="M3" s="49"/>
      <c r="N3" s="49"/>
      <c r="O3" s="76" t="s">
        <v>5</v>
      </c>
      <c r="P3" s="76"/>
      <c r="Q3" s="76"/>
      <c r="R3" s="76"/>
      <c r="S3" s="76"/>
      <c r="T3" s="76"/>
      <c r="U3" s="12" t="s">
        <v>6</v>
      </c>
      <c r="V3" s="59" t="s">
        <v>7</v>
      </c>
      <c r="W3" s="59" t="s">
        <v>8</v>
      </c>
      <c r="X3" s="59" t="s">
        <v>9</v>
      </c>
    </row>
    <row r="4" spans="1:24" s="2" customFormat="1" ht="16.5" customHeight="1">
      <c r="A4" s="11"/>
      <c r="B4" s="13"/>
      <c r="C4" s="11"/>
      <c r="D4" s="11"/>
      <c r="E4" s="11"/>
      <c r="F4" s="11"/>
      <c r="G4" s="11"/>
      <c r="H4" s="11"/>
      <c r="I4" s="50" t="s">
        <v>10</v>
      </c>
      <c r="J4" s="11" t="s">
        <v>11</v>
      </c>
      <c r="K4" s="11"/>
      <c r="L4" s="11"/>
      <c r="M4" s="11"/>
      <c r="N4" s="11"/>
      <c r="O4" s="76" t="s">
        <v>12</v>
      </c>
      <c r="P4" s="77" t="s">
        <v>10</v>
      </c>
      <c r="Q4" s="85" t="s">
        <v>13</v>
      </c>
      <c r="R4" s="85"/>
      <c r="S4" s="85"/>
      <c r="T4" s="85"/>
      <c r="U4" s="13"/>
      <c r="V4" s="60"/>
      <c r="W4" s="60"/>
      <c r="X4" s="60"/>
    </row>
    <row r="5" spans="1:24" s="2" customFormat="1" ht="23.25" customHeight="1">
      <c r="A5" s="11"/>
      <c r="B5" s="13"/>
      <c r="C5" s="11" t="s">
        <v>14</v>
      </c>
      <c r="D5" s="11" t="s">
        <v>15</v>
      </c>
      <c r="E5" s="11"/>
      <c r="F5" s="11"/>
      <c r="G5" s="11" t="s">
        <v>16</v>
      </c>
      <c r="H5" s="11" t="s">
        <v>17</v>
      </c>
      <c r="I5" s="50"/>
      <c r="J5" s="11" t="s">
        <v>15</v>
      </c>
      <c r="K5" s="11"/>
      <c r="L5" s="11"/>
      <c r="M5" s="11" t="s">
        <v>16</v>
      </c>
      <c r="N5" s="51" t="s">
        <v>17</v>
      </c>
      <c r="O5" s="76"/>
      <c r="P5" s="77"/>
      <c r="Q5" s="14" t="s">
        <v>18</v>
      </c>
      <c r="R5" s="14" t="s">
        <v>15</v>
      </c>
      <c r="S5" s="14" t="s">
        <v>16</v>
      </c>
      <c r="T5" s="14" t="s">
        <v>17</v>
      </c>
      <c r="U5" s="13"/>
      <c r="V5" s="60"/>
      <c r="W5" s="60"/>
      <c r="X5" s="60"/>
    </row>
    <row r="6" spans="1:24" s="2" customFormat="1" ht="27" customHeight="1">
      <c r="A6" s="11"/>
      <c r="B6" s="15"/>
      <c r="C6" s="11"/>
      <c r="D6" s="11" t="s">
        <v>19</v>
      </c>
      <c r="E6" s="11" t="s">
        <v>20</v>
      </c>
      <c r="F6" s="11" t="s">
        <v>21</v>
      </c>
      <c r="G6" s="11"/>
      <c r="H6" s="11"/>
      <c r="I6" s="50"/>
      <c r="J6" s="11" t="s">
        <v>19</v>
      </c>
      <c r="K6" s="14" t="s">
        <v>20</v>
      </c>
      <c r="L6" s="14" t="s">
        <v>21</v>
      </c>
      <c r="M6" s="14"/>
      <c r="N6" s="78"/>
      <c r="O6" s="79"/>
      <c r="P6" s="80"/>
      <c r="Q6" s="86"/>
      <c r="R6" s="86"/>
      <c r="S6" s="86"/>
      <c r="T6" s="86"/>
      <c r="U6" s="40"/>
      <c r="V6" s="61"/>
      <c r="W6" s="61"/>
      <c r="X6" s="61"/>
    </row>
    <row r="7" spans="1:24" s="3" customFormat="1" ht="23.25" customHeight="1">
      <c r="A7" s="17"/>
      <c r="B7" s="18" t="s">
        <v>22</v>
      </c>
      <c r="C7" s="18" t="s">
        <v>23</v>
      </c>
      <c r="D7" s="18" t="s">
        <v>23</v>
      </c>
      <c r="E7" s="18" t="s">
        <v>23</v>
      </c>
      <c r="F7" s="18" t="s">
        <v>23</v>
      </c>
      <c r="G7" s="18" t="s">
        <v>23</v>
      </c>
      <c r="H7" s="18" t="s">
        <v>23</v>
      </c>
      <c r="I7" s="18" t="s">
        <v>24</v>
      </c>
      <c r="J7" s="18" t="s">
        <v>25</v>
      </c>
      <c r="K7" s="18" t="s">
        <v>25</v>
      </c>
      <c r="L7" s="18" t="s">
        <v>25</v>
      </c>
      <c r="M7" s="18" t="s">
        <v>25</v>
      </c>
      <c r="N7" s="18" t="s">
        <v>25</v>
      </c>
      <c r="O7" s="18" t="s">
        <v>26</v>
      </c>
      <c r="P7" s="18" t="s">
        <v>26</v>
      </c>
      <c r="Q7" s="18" t="s">
        <v>26</v>
      </c>
      <c r="R7" s="18" t="s">
        <v>26</v>
      </c>
      <c r="S7" s="18" t="s">
        <v>26</v>
      </c>
      <c r="T7" s="18" t="s">
        <v>26</v>
      </c>
      <c r="U7" s="18" t="s">
        <v>24</v>
      </c>
      <c r="V7" s="18" t="s">
        <v>24</v>
      </c>
      <c r="W7" s="63" t="s">
        <v>27</v>
      </c>
      <c r="X7" s="63" t="s">
        <v>27</v>
      </c>
    </row>
    <row r="8" spans="1:193" ht="13.5" customHeight="1">
      <c r="A8" s="32" t="s">
        <v>28</v>
      </c>
      <c r="B8" s="33" t="s">
        <v>29</v>
      </c>
      <c r="C8" s="34">
        <f aca="true" t="shared" si="0" ref="C8:C45">D8+E8+F8+G8+H8</f>
        <v>150</v>
      </c>
      <c r="D8" s="34">
        <v>16</v>
      </c>
      <c r="E8" s="34">
        <v>4</v>
      </c>
      <c r="F8" s="34">
        <v>26</v>
      </c>
      <c r="G8" s="34">
        <v>96</v>
      </c>
      <c r="H8" s="34">
        <v>8</v>
      </c>
      <c r="I8" s="81">
        <v>9500</v>
      </c>
      <c r="J8" s="56">
        <v>350</v>
      </c>
      <c r="K8" s="56">
        <v>200</v>
      </c>
      <c r="L8" s="57">
        <v>250</v>
      </c>
      <c r="M8" s="56">
        <v>530</v>
      </c>
      <c r="N8" s="57">
        <v>250</v>
      </c>
      <c r="O8" s="82">
        <f aca="true" t="shared" si="1" ref="O8:O45">P8+D8*J8+E8*K8+F8*L8+G8*M8+H8*N8</f>
        <v>103780</v>
      </c>
      <c r="P8" s="56">
        <f aca="true" t="shared" si="2" ref="P8:P45">I8*4</f>
        <v>38000</v>
      </c>
      <c r="Q8" s="56">
        <f aca="true" t="shared" si="3" ref="Q8:Q45">O8-P8</f>
        <v>65780</v>
      </c>
      <c r="R8" s="57">
        <f aca="true" t="shared" si="4" ref="R8:R45">D8*J8+E8*K8+F8*L8</f>
        <v>12900</v>
      </c>
      <c r="S8" s="56">
        <f aca="true" t="shared" si="5" ref="S8:S45">Q8-R8-T8</f>
        <v>50880</v>
      </c>
      <c r="T8" s="56">
        <f aca="true" t="shared" si="6" ref="T8:T45">H8*N8</f>
        <v>2000</v>
      </c>
      <c r="U8" s="87">
        <v>25945</v>
      </c>
      <c r="V8" s="88">
        <v>1900</v>
      </c>
      <c r="W8" s="88">
        <v>314</v>
      </c>
      <c r="X8" s="89">
        <f>I8+V8+W8</f>
        <v>11714</v>
      </c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</row>
    <row r="9" spans="1:193" ht="13.5" customHeight="1">
      <c r="A9" s="32" t="s">
        <v>30</v>
      </c>
      <c r="B9" s="33" t="s">
        <v>29</v>
      </c>
      <c r="C9" s="34">
        <f t="shared" si="0"/>
        <v>150</v>
      </c>
      <c r="D9" s="34">
        <v>16</v>
      </c>
      <c r="E9" s="34">
        <v>4</v>
      </c>
      <c r="F9" s="34">
        <v>26</v>
      </c>
      <c r="G9" s="34">
        <v>96</v>
      </c>
      <c r="H9" s="34">
        <v>8</v>
      </c>
      <c r="I9" s="81">
        <v>9500</v>
      </c>
      <c r="J9" s="56">
        <v>350</v>
      </c>
      <c r="K9" s="56">
        <v>200</v>
      </c>
      <c r="L9" s="57">
        <v>250</v>
      </c>
      <c r="M9" s="56">
        <v>530</v>
      </c>
      <c r="N9" s="57">
        <v>250</v>
      </c>
      <c r="O9" s="82">
        <f t="shared" si="1"/>
        <v>103780</v>
      </c>
      <c r="P9" s="56">
        <f t="shared" si="2"/>
        <v>38000</v>
      </c>
      <c r="Q9" s="56">
        <f t="shared" si="3"/>
        <v>65780</v>
      </c>
      <c r="R9" s="57">
        <f t="shared" si="4"/>
        <v>12900</v>
      </c>
      <c r="S9" s="56">
        <f t="shared" si="5"/>
        <v>50880</v>
      </c>
      <c r="T9" s="56">
        <f t="shared" si="6"/>
        <v>2000</v>
      </c>
      <c r="U9" s="87">
        <v>25945</v>
      </c>
      <c r="V9" s="88">
        <v>1900</v>
      </c>
      <c r="W9" s="88">
        <v>314</v>
      </c>
      <c r="X9" s="89">
        <f aca="true" t="shared" si="7" ref="X9:X45">I9+V9+W9</f>
        <v>11714</v>
      </c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</row>
    <row r="10" spans="1:193" ht="13.5" customHeight="1">
      <c r="A10" s="32" t="s">
        <v>31</v>
      </c>
      <c r="B10" s="33" t="s">
        <v>29</v>
      </c>
      <c r="C10" s="34">
        <f t="shared" si="0"/>
        <v>150</v>
      </c>
      <c r="D10" s="34">
        <v>16</v>
      </c>
      <c r="E10" s="34">
        <v>4</v>
      </c>
      <c r="F10" s="34">
        <v>26</v>
      </c>
      <c r="G10" s="34">
        <v>96</v>
      </c>
      <c r="H10" s="34">
        <v>8</v>
      </c>
      <c r="I10" s="81">
        <v>9500</v>
      </c>
      <c r="J10" s="56">
        <v>350</v>
      </c>
      <c r="K10" s="56">
        <v>200</v>
      </c>
      <c r="L10" s="57">
        <v>250</v>
      </c>
      <c r="M10" s="56">
        <v>530</v>
      </c>
      <c r="N10" s="57">
        <v>250</v>
      </c>
      <c r="O10" s="82">
        <f t="shared" si="1"/>
        <v>103780</v>
      </c>
      <c r="P10" s="56">
        <f t="shared" si="2"/>
        <v>38000</v>
      </c>
      <c r="Q10" s="56">
        <f t="shared" si="3"/>
        <v>65780</v>
      </c>
      <c r="R10" s="57">
        <f t="shared" si="4"/>
        <v>12900</v>
      </c>
      <c r="S10" s="56">
        <f t="shared" si="5"/>
        <v>50880</v>
      </c>
      <c r="T10" s="56">
        <f t="shared" si="6"/>
        <v>2000</v>
      </c>
      <c r="U10" s="87">
        <v>25945</v>
      </c>
      <c r="V10" s="88">
        <v>1900</v>
      </c>
      <c r="W10" s="88">
        <v>314</v>
      </c>
      <c r="X10" s="89">
        <f t="shared" si="7"/>
        <v>11714</v>
      </c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</row>
    <row r="11" spans="1:24" ht="13.5" customHeight="1">
      <c r="A11" s="32" t="s">
        <v>32</v>
      </c>
      <c r="B11" s="33" t="s">
        <v>29</v>
      </c>
      <c r="C11" s="34">
        <f t="shared" si="0"/>
        <v>150</v>
      </c>
      <c r="D11" s="34">
        <v>16</v>
      </c>
      <c r="E11" s="34">
        <v>4</v>
      </c>
      <c r="F11" s="34">
        <v>26</v>
      </c>
      <c r="G11" s="34">
        <v>96</v>
      </c>
      <c r="H11" s="34">
        <v>8</v>
      </c>
      <c r="I11" s="81">
        <v>9500</v>
      </c>
      <c r="J11" s="56">
        <v>350</v>
      </c>
      <c r="K11" s="56">
        <v>200</v>
      </c>
      <c r="L11" s="57">
        <v>250</v>
      </c>
      <c r="M11" s="56">
        <v>530</v>
      </c>
      <c r="N11" s="57">
        <v>250</v>
      </c>
      <c r="O11" s="82">
        <f t="shared" si="1"/>
        <v>103780</v>
      </c>
      <c r="P11" s="56">
        <f t="shared" si="2"/>
        <v>38000</v>
      </c>
      <c r="Q11" s="56">
        <f t="shared" si="3"/>
        <v>65780</v>
      </c>
      <c r="R11" s="57">
        <f t="shared" si="4"/>
        <v>12900</v>
      </c>
      <c r="S11" s="56">
        <f t="shared" si="5"/>
        <v>50880</v>
      </c>
      <c r="T11" s="56">
        <f t="shared" si="6"/>
        <v>2000</v>
      </c>
      <c r="U11" s="87">
        <v>25945</v>
      </c>
      <c r="V11" s="88">
        <v>1900</v>
      </c>
      <c r="W11" s="88">
        <v>314</v>
      </c>
      <c r="X11" s="89">
        <f t="shared" si="7"/>
        <v>11714</v>
      </c>
    </row>
    <row r="12" spans="1:24" ht="13.5" customHeight="1">
      <c r="A12" s="32" t="s">
        <v>33</v>
      </c>
      <c r="B12" s="33" t="s">
        <v>29</v>
      </c>
      <c r="C12" s="34">
        <f t="shared" si="0"/>
        <v>150</v>
      </c>
      <c r="D12" s="34">
        <v>16</v>
      </c>
      <c r="E12" s="34">
        <v>4</v>
      </c>
      <c r="F12" s="34">
        <v>26</v>
      </c>
      <c r="G12" s="34">
        <v>96</v>
      </c>
      <c r="H12" s="34">
        <v>8</v>
      </c>
      <c r="I12" s="81">
        <v>9500</v>
      </c>
      <c r="J12" s="56">
        <v>350</v>
      </c>
      <c r="K12" s="56">
        <v>200</v>
      </c>
      <c r="L12" s="57">
        <v>250</v>
      </c>
      <c r="M12" s="56">
        <v>530</v>
      </c>
      <c r="N12" s="57">
        <v>250</v>
      </c>
      <c r="O12" s="82">
        <f t="shared" si="1"/>
        <v>103780</v>
      </c>
      <c r="P12" s="56">
        <f t="shared" si="2"/>
        <v>38000</v>
      </c>
      <c r="Q12" s="56">
        <f t="shared" si="3"/>
        <v>65780</v>
      </c>
      <c r="R12" s="57">
        <f t="shared" si="4"/>
        <v>12900</v>
      </c>
      <c r="S12" s="56">
        <f t="shared" si="5"/>
        <v>50880</v>
      </c>
      <c r="T12" s="56">
        <f t="shared" si="6"/>
        <v>2000</v>
      </c>
      <c r="U12" s="87">
        <v>25945</v>
      </c>
      <c r="V12" s="88">
        <v>1900</v>
      </c>
      <c r="W12" s="88">
        <v>314</v>
      </c>
      <c r="X12" s="89">
        <f t="shared" si="7"/>
        <v>11714</v>
      </c>
    </row>
    <row r="13" spans="1:24" ht="13.5" customHeight="1">
      <c r="A13" s="32" t="s">
        <v>34</v>
      </c>
      <c r="B13" s="33" t="s">
        <v>29</v>
      </c>
      <c r="C13" s="34">
        <f t="shared" si="0"/>
        <v>150</v>
      </c>
      <c r="D13" s="34">
        <v>16</v>
      </c>
      <c r="E13" s="34">
        <v>4</v>
      </c>
      <c r="F13" s="34">
        <v>26</v>
      </c>
      <c r="G13" s="34">
        <v>96</v>
      </c>
      <c r="H13" s="34">
        <v>8</v>
      </c>
      <c r="I13" s="81">
        <v>9500</v>
      </c>
      <c r="J13" s="56">
        <v>350</v>
      </c>
      <c r="K13" s="56">
        <v>200</v>
      </c>
      <c r="L13" s="57">
        <v>250</v>
      </c>
      <c r="M13" s="56">
        <v>530</v>
      </c>
      <c r="N13" s="57">
        <v>250</v>
      </c>
      <c r="O13" s="82">
        <f t="shared" si="1"/>
        <v>103780</v>
      </c>
      <c r="P13" s="56">
        <f t="shared" si="2"/>
        <v>38000</v>
      </c>
      <c r="Q13" s="56">
        <f t="shared" si="3"/>
        <v>65780</v>
      </c>
      <c r="R13" s="57">
        <f t="shared" si="4"/>
        <v>12900</v>
      </c>
      <c r="S13" s="56">
        <f t="shared" si="5"/>
        <v>50880</v>
      </c>
      <c r="T13" s="56">
        <f t="shared" si="6"/>
        <v>2000</v>
      </c>
      <c r="U13" s="87">
        <v>25945</v>
      </c>
      <c r="V13" s="88">
        <v>1900</v>
      </c>
      <c r="W13" s="88">
        <v>314</v>
      </c>
      <c r="X13" s="89">
        <f t="shared" si="7"/>
        <v>11714</v>
      </c>
    </row>
    <row r="14" spans="1:24" ht="13.5" customHeight="1">
      <c r="A14" s="32" t="s">
        <v>35</v>
      </c>
      <c r="B14" s="33" t="s">
        <v>29</v>
      </c>
      <c r="C14" s="34">
        <f t="shared" si="0"/>
        <v>150</v>
      </c>
      <c r="D14" s="34">
        <v>16</v>
      </c>
      <c r="E14" s="34">
        <v>4</v>
      </c>
      <c r="F14" s="34">
        <v>26</v>
      </c>
      <c r="G14" s="34">
        <v>96</v>
      </c>
      <c r="H14" s="34">
        <v>8</v>
      </c>
      <c r="I14" s="81">
        <v>9500</v>
      </c>
      <c r="J14" s="56">
        <v>350</v>
      </c>
      <c r="K14" s="56">
        <v>200</v>
      </c>
      <c r="L14" s="57">
        <v>250</v>
      </c>
      <c r="M14" s="56">
        <v>530</v>
      </c>
      <c r="N14" s="57">
        <v>250</v>
      </c>
      <c r="O14" s="82">
        <f t="shared" si="1"/>
        <v>103780</v>
      </c>
      <c r="P14" s="56">
        <f t="shared" si="2"/>
        <v>38000</v>
      </c>
      <c r="Q14" s="56">
        <f t="shared" si="3"/>
        <v>65780</v>
      </c>
      <c r="R14" s="57">
        <f t="shared" si="4"/>
        <v>12900</v>
      </c>
      <c r="S14" s="56">
        <f t="shared" si="5"/>
        <v>50880</v>
      </c>
      <c r="T14" s="56">
        <f t="shared" si="6"/>
        <v>2000</v>
      </c>
      <c r="U14" s="87">
        <v>25945</v>
      </c>
      <c r="V14" s="88">
        <v>1900</v>
      </c>
      <c r="W14" s="88">
        <v>314</v>
      </c>
      <c r="X14" s="89">
        <f t="shared" si="7"/>
        <v>11714</v>
      </c>
    </row>
    <row r="15" spans="1:24" ht="13.5" customHeight="1">
      <c r="A15" s="32" t="s">
        <v>36</v>
      </c>
      <c r="B15" s="33" t="s">
        <v>29</v>
      </c>
      <c r="C15" s="34">
        <f t="shared" si="0"/>
        <v>150</v>
      </c>
      <c r="D15" s="34">
        <v>16</v>
      </c>
      <c r="E15" s="34">
        <v>4</v>
      </c>
      <c r="F15" s="34">
        <v>26</v>
      </c>
      <c r="G15" s="34">
        <v>96</v>
      </c>
      <c r="H15" s="34">
        <v>8</v>
      </c>
      <c r="I15" s="81">
        <v>9500</v>
      </c>
      <c r="J15" s="56">
        <v>350</v>
      </c>
      <c r="K15" s="56">
        <v>200</v>
      </c>
      <c r="L15" s="57">
        <v>250</v>
      </c>
      <c r="M15" s="56">
        <v>530</v>
      </c>
      <c r="N15" s="57">
        <v>250</v>
      </c>
      <c r="O15" s="82">
        <f t="shared" si="1"/>
        <v>103780</v>
      </c>
      <c r="P15" s="56">
        <f t="shared" si="2"/>
        <v>38000</v>
      </c>
      <c r="Q15" s="56">
        <f t="shared" si="3"/>
        <v>65780</v>
      </c>
      <c r="R15" s="57">
        <f t="shared" si="4"/>
        <v>12900</v>
      </c>
      <c r="S15" s="56">
        <f t="shared" si="5"/>
        <v>50880</v>
      </c>
      <c r="T15" s="56">
        <f t="shared" si="6"/>
        <v>2000</v>
      </c>
      <c r="U15" s="87">
        <v>25945</v>
      </c>
      <c r="V15" s="88">
        <v>1900</v>
      </c>
      <c r="W15" s="88">
        <v>314</v>
      </c>
      <c r="X15" s="89">
        <f t="shared" si="7"/>
        <v>11714</v>
      </c>
    </row>
    <row r="16" spans="1:24" ht="13.5" customHeight="1">
      <c r="A16" s="32" t="s">
        <v>37</v>
      </c>
      <c r="B16" s="33" t="s">
        <v>29</v>
      </c>
      <c r="C16" s="34">
        <f t="shared" si="0"/>
        <v>150</v>
      </c>
      <c r="D16" s="34">
        <v>16</v>
      </c>
      <c r="E16" s="34">
        <v>4</v>
      </c>
      <c r="F16" s="34">
        <v>26</v>
      </c>
      <c r="G16" s="34">
        <v>96</v>
      </c>
      <c r="H16" s="34">
        <v>8</v>
      </c>
      <c r="I16" s="81">
        <v>9500</v>
      </c>
      <c r="J16" s="56">
        <v>350</v>
      </c>
      <c r="K16" s="56">
        <v>200</v>
      </c>
      <c r="L16" s="57">
        <v>250</v>
      </c>
      <c r="M16" s="56">
        <v>530</v>
      </c>
      <c r="N16" s="57">
        <v>250</v>
      </c>
      <c r="O16" s="82">
        <f t="shared" si="1"/>
        <v>103780</v>
      </c>
      <c r="P16" s="56">
        <f t="shared" si="2"/>
        <v>38000</v>
      </c>
      <c r="Q16" s="56">
        <f t="shared" si="3"/>
        <v>65780</v>
      </c>
      <c r="R16" s="57">
        <f t="shared" si="4"/>
        <v>12900</v>
      </c>
      <c r="S16" s="56">
        <f t="shared" si="5"/>
        <v>50880</v>
      </c>
      <c r="T16" s="56">
        <f t="shared" si="6"/>
        <v>2000</v>
      </c>
      <c r="U16" s="87">
        <v>25945</v>
      </c>
      <c r="V16" s="88">
        <v>1900</v>
      </c>
      <c r="W16" s="88">
        <v>314</v>
      </c>
      <c r="X16" s="89">
        <f t="shared" si="7"/>
        <v>11714</v>
      </c>
    </row>
    <row r="17" spans="1:24" ht="13.5" customHeight="1">
      <c r="A17" s="32" t="s">
        <v>38</v>
      </c>
      <c r="B17" s="33" t="s">
        <v>29</v>
      </c>
      <c r="C17" s="34">
        <f t="shared" si="0"/>
        <v>150</v>
      </c>
      <c r="D17" s="34">
        <v>16</v>
      </c>
      <c r="E17" s="34">
        <v>4</v>
      </c>
      <c r="F17" s="34">
        <v>26</v>
      </c>
      <c r="G17" s="34">
        <v>96</v>
      </c>
      <c r="H17" s="34">
        <v>8</v>
      </c>
      <c r="I17" s="81">
        <v>9500</v>
      </c>
      <c r="J17" s="56">
        <v>350</v>
      </c>
      <c r="K17" s="56">
        <v>200</v>
      </c>
      <c r="L17" s="57">
        <v>250</v>
      </c>
      <c r="M17" s="56">
        <v>530</v>
      </c>
      <c r="N17" s="57">
        <v>250</v>
      </c>
      <c r="O17" s="82">
        <f t="shared" si="1"/>
        <v>103780</v>
      </c>
      <c r="P17" s="56">
        <f t="shared" si="2"/>
        <v>38000</v>
      </c>
      <c r="Q17" s="56">
        <f t="shared" si="3"/>
        <v>65780</v>
      </c>
      <c r="R17" s="57">
        <f t="shared" si="4"/>
        <v>12900</v>
      </c>
      <c r="S17" s="56">
        <f t="shared" si="5"/>
        <v>50880</v>
      </c>
      <c r="T17" s="56">
        <f t="shared" si="6"/>
        <v>2000</v>
      </c>
      <c r="U17" s="87">
        <v>25945</v>
      </c>
      <c r="V17" s="88">
        <v>1900</v>
      </c>
      <c r="W17" s="88">
        <v>314</v>
      </c>
      <c r="X17" s="89">
        <f t="shared" si="7"/>
        <v>11714</v>
      </c>
    </row>
    <row r="18" spans="1:24" ht="13.5" customHeight="1">
      <c r="A18" s="32" t="s">
        <v>39</v>
      </c>
      <c r="B18" s="33" t="s">
        <v>29</v>
      </c>
      <c r="C18" s="34">
        <f t="shared" si="0"/>
        <v>150</v>
      </c>
      <c r="D18" s="34">
        <v>16</v>
      </c>
      <c r="E18" s="34">
        <v>4</v>
      </c>
      <c r="F18" s="34">
        <v>26</v>
      </c>
      <c r="G18" s="34">
        <v>96</v>
      </c>
      <c r="H18" s="34">
        <v>8</v>
      </c>
      <c r="I18" s="81">
        <v>9500</v>
      </c>
      <c r="J18" s="56">
        <v>350</v>
      </c>
      <c r="K18" s="56">
        <v>200</v>
      </c>
      <c r="L18" s="57">
        <v>250</v>
      </c>
      <c r="M18" s="56">
        <v>530</v>
      </c>
      <c r="N18" s="57">
        <v>250</v>
      </c>
      <c r="O18" s="82">
        <f t="shared" si="1"/>
        <v>103780</v>
      </c>
      <c r="P18" s="56">
        <f t="shared" si="2"/>
        <v>38000</v>
      </c>
      <c r="Q18" s="56">
        <f t="shared" si="3"/>
        <v>65780</v>
      </c>
      <c r="R18" s="57">
        <f t="shared" si="4"/>
        <v>12900</v>
      </c>
      <c r="S18" s="56">
        <f t="shared" si="5"/>
        <v>50880</v>
      </c>
      <c r="T18" s="56">
        <f t="shared" si="6"/>
        <v>2000</v>
      </c>
      <c r="U18" s="87">
        <v>25945</v>
      </c>
      <c r="V18" s="88">
        <v>1900</v>
      </c>
      <c r="W18" s="88">
        <v>314</v>
      </c>
      <c r="X18" s="89">
        <f t="shared" si="7"/>
        <v>11714</v>
      </c>
    </row>
    <row r="19" spans="1:24" ht="13.5" customHeight="1">
      <c r="A19" s="19" t="s">
        <v>40</v>
      </c>
      <c r="B19" s="33" t="s">
        <v>29</v>
      </c>
      <c r="C19" s="35">
        <f t="shared" si="0"/>
        <v>150</v>
      </c>
      <c r="D19" s="35">
        <v>16</v>
      </c>
      <c r="E19" s="35">
        <v>4</v>
      </c>
      <c r="F19" s="35">
        <v>26</v>
      </c>
      <c r="G19" s="35">
        <v>96</v>
      </c>
      <c r="H19" s="35">
        <v>8</v>
      </c>
      <c r="I19" s="83">
        <v>9500</v>
      </c>
      <c r="J19" s="58">
        <v>350</v>
      </c>
      <c r="K19" s="58">
        <v>200</v>
      </c>
      <c r="L19" s="52">
        <v>250</v>
      </c>
      <c r="M19" s="58">
        <v>530</v>
      </c>
      <c r="N19" s="52">
        <v>250</v>
      </c>
      <c r="O19" s="82">
        <f t="shared" si="1"/>
        <v>103780</v>
      </c>
      <c r="P19" s="58">
        <f t="shared" si="2"/>
        <v>38000</v>
      </c>
      <c r="Q19" s="58">
        <f t="shared" si="3"/>
        <v>65780</v>
      </c>
      <c r="R19" s="52">
        <f t="shared" si="4"/>
        <v>12900</v>
      </c>
      <c r="S19" s="58">
        <f t="shared" si="5"/>
        <v>50880</v>
      </c>
      <c r="T19" s="58">
        <f t="shared" si="6"/>
        <v>2000</v>
      </c>
      <c r="U19" s="90">
        <v>25945</v>
      </c>
      <c r="V19" s="88">
        <v>1900</v>
      </c>
      <c r="W19" s="88">
        <v>314</v>
      </c>
      <c r="X19" s="89">
        <f t="shared" si="7"/>
        <v>11714</v>
      </c>
    </row>
    <row r="20" spans="1:24" ht="13.5" customHeight="1">
      <c r="A20" s="19" t="s">
        <v>41</v>
      </c>
      <c r="B20" s="33" t="s">
        <v>29</v>
      </c>
      <c r="C20" s="35">
        <f t="shared" si="0"/>
        <v>150</v>
      </c>
      <c r="D20" s="35">
        <v>16</v>
      </c>
      <c r="E20" s="35">
        <v>4</v>
      </c>
      <c r="F20" s="35">
        <v>26</v>
      </c>
      <c r="G20" s="35">
        <v>96</v>
      </c>
      <c r="H20" s="35">
        <v>8</v>
      </c>
      <c r="I20" s="83">
        <v>9500</v>
      </c>
      <c r="J20" s="58">
        <v>350</v>
      </c>
      <c r="K20" s="58">
        <v>200</v>
      </c>
      <c r="L20" s="52">
        <v>250</v>
      </c>
      <c r="M20" s="58">
        <v>530</v>
      </c>
      <c r="N20" s="52">
        <v>250</v>
      </c>
      <c r="O20" s="82">
        <f t="shared" si="1"/>
        <v>103780</v>
      </c>
      <c r="P20" s="58">
        <f t="shared" si="2"/>
        <v>38000</v>
      </c>
      <c r="Q20" s="58">
        <f t="shared" si="3"/>
        <v>65780</v>
      </c>
      <c r="R20" s="52">
        <f t="shared" si="4"/>
        <v>12900</v>
      </c>
      <c r="S20" s="58">
        <f t="shared" si="5"/>
        <v>50880</v>
      </c>
      <c r="T20" s="58">
        <f t="shared" si="6"/>
        <v>2000</v>
      </c>
      <c r="U20" s="90">
        <v>25945</v>
      </c>
      <c r="V20" s="88">
        <v>1900</v>
      </c>
      <c r="W20" s="88">
        <v>314</v>
      </c>
      <c r="X20" s="89">
        <f t="shared" si="7"/>
        <v>11714</v>
      </c>
    </row>
    <row r="21" spans="1:26" s="70" customFormat="1" ht="13.5" customHeight="1">
      <c r="A21" s="32" t="s">
        <v>42</v>
      </c>
      <c r="B21" s="33" t="s">
        <v>29</v>
      </c>
      <c r="C21" s="34">
        <f t="shared" si="0"/>
        <v>165</v>
      </c>
      <c r="D21" s="34">
        <v>16</v>
      </c>
      <c r="E21" s="34">
        <v>4</v>
      </c>
      <c r="F21" s="34">
        <v>23</v>
      </c>
      <c r="G21" s="34">
        <v>114</v>
      </c>
      <c r="H21" s="34">
        <v>8</v>
      </c>
      <c r="I21" s="81">
        <v>9000</v>
      </c>
      <c r="J21" s="56">
        <v>350</v>
      </c>
      <c r="K21" s="56">
        <v>200</v>
      </c>
      <c r="L21" s="57">
        <v>250</v>
      </c>
      <c r="M21" s="56">
        <v>500</v>
      </c>
      <c r="N21" s="57">
        <v>250</v>
      </c>
      <c r="O21" s="82">
        <f t="shared" si="1"/>
        <v>107150</v>
      </c>
      <c r="P21" s="56">
        <f t="shared" si="2"/>
        <v>36000</v>
      </c>
      <c r="Q21" s="56">
        <f t="shared" si="3"/>
        <v>71150</v>
      </c>
      <c r="R21" s="57">
        <f t="shared" si="4"/>
        <v>12150</v>
      </c>
      <c r="S21" s="56">
        <f t="shared" si="5"/>
        <v>57000</v>
      </c>
      <c r="T21" s="56">
        <f t="shared" si="6"/>
        <v>2000</v>
      </c>
      <c r="U21" s="90">
        <v>26787.5</v>
      </c>
      <c r="V21" s="88">
        <v>1900</v>
      </c>
      <c r="W21" s="88">
        <v>314</v>
      </c>
      <c r="X21" s="89">
        <f t="shared" si="7"/>
        <v>11214</v>
      </c>
      <c r="Y21" s="1"/>
      <c r="Z21" s="1"/>
    </row>
    <row r="22" spans="1:24" ht="13.5" customHeight="1">
      <c r="A22" s="32" t="s">
        <v>43</v>
      </c>
      <c r="B22" s="33" t="s">
        <v>29</v>
      </c>
      <c r="C22" s="34">
        <f t="shared" si="0"/>
        <v>150</v>
      </c>
      <c r="D22" s="34">
        <v>0</v>
      </c>
      <c r="E22" s="34">
        <v>4</v>
      </c>
      <c r="F22" s="34">
        <v>22</v>
      </c>
      <c r="G22" s="34">
        <v>116</v>
      </c>
      <c r="H22" s="34">
        <v>8</v>
      </c>
      <c r="I22" s="81">
        <v>9500</v>
      </c>
      <c r="J22" s="56">
        <v>0</v>
      </c>
      <c r="K22" s="56">
        <v>200</v>
      </c>
      <c r="L22" s="57">
        <v>250</v>
      </c>
      <c r="M22" s="56">
        <v>500</v>
      </c>
      <c r="N22" s="57">
        <v>250</v>
      </c>
      <c r="O22" s="82">
        <f t="shared" si="1"/>
        <v>104300</v>
      </c>
      <c r="P22" s="56">
        <f t="shared" si="2"/>
        <v>38000</v>
      </c>
      <c r="Q22" s="56">
        <f t="shared" si="3"/>
        <v>66300</v>
      </c>
      <c r="R22" s="57">
        <f t="shared" si="4"/>
        <v>6300</v>
      </c>
      <c r="S22" s="56">
        <f t="shared" si="5"/>
        <v>58000</v>
      </c>
      <c r="T22" s="56">
        <f t="shared" si="6"/>
        <v>2000</v>
      </c>
      <c r="U22" s="90">
        <v>26075</v>
      </c>
      <c r="V22" s="88">
        <v>1900</v>
      </c>
      <c r="W22" s="88">
        <v>314</v>
      </c>
      <c r="X22" s="89">
        <f t="shared" si="7"/>
        <v>11714</v>
      </c>
    </row>
    <row r="23" spans="1:24" ht="13.5" customHeight="1">
      <c r="A23" s="32" t="s">
        <v>44</v>
      </c>
      <c r="B23" s="33" t="s">
        <v>29</v>
      </c>
      <c r="C23" s="34">
        <f t="shared" si="0"/>
        <v>150</v>
      </c>
      <c r="D23" s="34">
        <v>0</v>
      </c>
      <c r="E23" s="34">
        <v>4</v>
      </c>
      <c r="F23" s="34">
        <v>25</v>
      </c>
      <c r="G23" s="34">
        <v>113</v>
      </c>
      <c r="H23" s="34">
        <v>8</v>
      </c>
      <c r="I23" s="81">
        <v>9500</v>
      </c>
      <c r="J23" s="56">
        <v>0</v>
      </c>
      <c r="K23" s="56">
        <v>200</v>
      </c>
      <c r="L23" s="57">
        <v>250</v>
      </c>
      <c r="M23" s="56">
        <v>500</v>
      </c>
      <c r="N23" s="57">
        <v>250</v>
      </c>
      <c r="O23" s="82">
        <f t="shared" si="1"/>
        <v>103550</v>
      </c>
      <c r="P23" s="56">
        <f t="shared" si="2"/>
        <v>38000</v>
      </c>
      <c r="Q23" s="56">
        <f t="shared" si="3"/>
        <v>65550</v>
      </c>
      <c r="R23" s="57">
        <f t="shared" si="4"/>
        <v>7050</v>
      </c>
      <c r="S23" s="56">
        <f t="shared" si="5"/>
        <v>56500</v>
      </c>
      <c r="T23" s="56">
        <f t="shared" si="6"/>
        <v>2000</v>
      </c>
      <c r="U23" s="90">
        <v>25887.5</v>
      </c>
      <c r="V23" s="88">
        <v>1900</v>
      </c>
      <c r="W23" s="88">
        <v>314</v>
      </c>
      <c r="X23" s="89">
        <f t="shared" si="7"/>
        <v>11714</v>
      </c>
    </row>
    <row r="24" spans="1:24" ht="13.5" customHeight="1">
      <c r="A24" s="32" t="s">
        <v>45</v>
      </c>
      <c r="B24" s="33" t="s">
        <v>29</v>
      </c>
      <c r="C24" s="34">
        <f t="shared" si="0"/>
        <v>150</v>
      </c>
      <c r="D24" s="34">
        <v>0</v>
      </c>
      <c r="E24" s="34">
        <v>4</v>
      </c>
      <c r="F24" s="34">
        <v>22</v>
      </c>
      <c r="G24" s="34">
        <v>116</v>
      </c>
      <c r="H24" s="34">
        <v>8</v>
      </c>
      <c r="I24" s="81">
        <v>9500</v>
      </c>
      <c r="J24" s="56">
        <v>0</v>
      </c>
      <c r="K24" s="56">
        <v>200</v>
      </c>
      <c r="L24" s="57">
        <v>250</v>
      </c>
      <c r="M24" s="56">
        <v>500</v>
      </c>
      <c r="N24" s="57">
        <v>250</v>
      </c>
      <c r="O24" s="82">
        <f t="shared" si="1"/>
        <v>104300</v>
      </c>
      <c r="P24" s="56">
        <f t="shared" si="2"/>
        <v>38000</v>
      </c>
      <c r="Q24" s="56">
        <f t="shared" si="3"/>
        <v>66300</v>
      </c>
      <c r="R24" s="57">
        <f t="shared" si="4"/>
        <v>6300</v>
      </c>
      <c r="S24" s="56">
        <f t="shared" si="5"/>
        <v>58000</v>
      </c>
      <c r="T24" s="56">
        <f t="shared" si="6"/>
        <v>2000</v>
      </c>
      <c r="U24" s="90">
        <v>26075</v>
      </c>
      <c r="V24" s="88">
        <v>1900</v>
      </c>
      <c r="W24" s="88">
        <v>314</v>
      </c>
      <c r="X24" s="89">
        <f t="shared" si="7"/>
        <v>11714</v>
      </c>
    </row>
    <row r="25" spans="1:24" ht="13.5" customHeight="1">
      <c r="A25" s="32" t="s">
        <v>46</v>
      </c>
      <c r="B25" s="33" t="s">
        <v>29</v>
      </c>
      <c r="C25" s="34">
        <f t="shared" si="0"/>
        <v>150</v>
      </c>
      <c r="D25" s="34">
        <v>0</v>
      </c>
      <c r="E25" s="34">
        <v>4</v>
      </c>
      <c r="F25" s="34">
        <v>25</v>
      </c>
      <c r="G25" s="34">
        <v>113</v>
      </c>
      <c r="H25" s="34">
        <v>8</v>
      </c>
      <c r="I25" s="81">
        <v>9500</v>
      </c>
      <c r="J25" s="56">
        <v>0</v>
      </c>
      <c r="K25" s="56">
        <v>200</v>
      </c>
      <c r="L25" s="57">
        <v>250</v>
      </c>
      <c r="M25" s="56">
        <v>500</v>
      </c>
      <c r="N25" s="57">
        <v>250</v>
      </c>
      <c r="O25" s="82">
        <f t="shared" si="1"/>
        <v>103550</v>
      </c>
      <c r="P25" s="56">
        <f t="shared" si="2"/>
        <v>38000</v>
      </c>
      <c r="Q25" s="56">
        <f t="shared" si="3"/>
        <v>65550</v>
      </c>
      <c r="R25" s="57">
        <f t="shared" si="4"/>
        <v>7050</v>
      </c>
      <c r="S25" s="56">
        <f t="shared" si="5"/>
        <v>56500</v>
      </c>
      <c r="T25" s="56">
        <f t="shared" si="6"/>
        <v>2000</v>
      </c>
      <c r="U25" s="90">
        <v>25887.5</v>
      </c>
      <c r="V25" s="88">
        <v>1900</v>
      </c>
      <c r="W25" s="88">
        <v>314</v>
      </c>
      <c r="X25" s="89">
        <f t="shared" si="7"/>
        <v>11714</v>
      </c>
    </row>
    <row r="26" spans="1:24" ht="13.5" customHeight="1">
      <c r="A26" s="32" t="s">
        <v>47</v>
      </c>
      <c r="B26" s="33" t="s">
        <v>29</v>
      </c>
      <c r="C26" s="34">
        <f t="shared" si="0"/>
        <v>150</v>
      </c>
      <c r="D26" s="34">
        <v>0</v>
      </c>
      <c r="E26" s="34">
        <v>4</v>
      </c>
      <c r="F26" s="34">
        <v>25</v>
      </c>
      <c r="G26" s="34">
        <v>113</v>
      </c>
      <c r="H26" s="34">
        <v>8</v>
      </c>
      <c r="I26" s="81">
        <v>9500</v>
      </c>
      <c r="J26" s="56">
        <v>0</v>
      </c>
      <c r="K26" s="56">
        <v>200</v>
      </c>
      <c r="L26" s="57">
        <v>250</v>
      </c>
      <c r="M26" s="56">
        <v>500</v>
      </c>
      <c r="N26" s="57">
        <v>250</v>
      </c>
      <c r="O26" s="82">
        <f t="shared" si="1"/>
        <v>103550</v>
      </c>
      <c r="P26" s="56">
        <f t="shared" si="2"/>
        <v>38000</v>
      </c>
      <c r="Q26" s="56">
        <f t="shared" si="3"/>
        <v>65550</v>
      </c>
      <c r="R26" s="57">
        <f t="shared" si="4"/>
        <v>7050</v>
      </c>
      <c r="S26" s="56">
        <f t="shared" si="5"/>
        <v>56500</v>
      </c>
      <c r="T26" s="56">
        <f t="shared" si="6"/>
        <v>2000</v>
      </c>
      <c r="U26" s="90">
        <v>25887.5</v>
      </c>
      <c r="V26" s="88">
        <v>1900</v>
      </c>
      <c r="W26" s="88">
        <v>314</v>
      </c>
      <c r="X26" s="89">
        <f t="shared" si="7"/>
        <v>11714</v>
      </c>
    </row>
    <row r="27" spans="1:24" ht="13.5" customHeight="1">
      <c r="A27" s="32" t="s">
        <v>48</v>
      </c>
      <c r="B27" s="33" t="s">
        <v>29</v>
      </c>
      <c r="C27" s="34">
        <f t="shared" si="0"/>
        <v>150</v>
      </c>
      <c r="D27" s="34">
        <v>16</v>
      </c>
      <c r="E27" s="34">
        <v>4</v>
      </c>
      <c r="F27" s="34">
        <v>25</v>
      </c>
      <c r="G27" s="34">
        <v>97</v>
      </c>
      <c r="H27" s="34">
        <v>8</v>
      </c>
      <c r="I27" s="81">
        <v>9500</v>
      </c>
      <c r="J27" s="56">
        <v>350</v>
      </c>
      <c r="K27" s="56">
        <v>200</v>
      </c>
      <c r="L27" s="57">
        <v>250</v>
      </c>
      <c r="M27" s="56">
        <v>520</v>
      </c>
      <c r="N27" s="57">
        <v>250</v>
      </c>
      <c r="O27" s="82">
        <f t="shared" si="1"/>
        <v>103090</v>
      </c>
      <c r="P27" s="56">
        <f t="shared" si="2"/>
        <v>38000</v>
      </c>
      <c r="Q27" s="56">
        <f t="shared" si="3"/>
        <v>65090</v>
      </c>
      <c r="R27" s="57">
        <f t="shared" si="4"/>
        <v>12650</v>
      </c>
      <c r="S27" s="56">
        <f t="shared" si="5"/>
        <v>50440</v>
      </c>
      <c r="T27" s="56">
        <f t="shared" si="6"/>
        <v>2000</v>
      </c>
      <c r="U27" s="90">
        <v>25772.5</v>
      </c>
      <c r="V27" s="88">
        <v>1900</v>
      </c>
      <c r="W27" s="88">
        <v>314</v>
      </c>
      <c r="X27" s="89">
        <f t="shared" si="7"/>
        <v>11714</v>
      </c>
    </row>
    <row r="28" spans="1:24" ht="13.5" customHeight="1">
      <c r="A28" s="32" t="s">
        <v>49</v>
      </c>
      <c r="B28" s="33" t="s">
        <v>29</v>
      </c>
      <c r="C28" s="34">
        <f t="shared" si="0"/>
        <v>150</v>
      </c>
      <c r="D28" s="34">
        <v>16</v>
      </c>
      <c r="E28" s="34">
        <v>4</v>
      </c>
      <c r="F28" s="34">
        <v>25</v>
      </c>
      <c r="G28" s="34">
        <v>97</v>
      </c>
      <c r="H28" s="34">
        <v>8</v>
      </c>
      <c r="I28" s="81">
        <v>9500</v>
      </c>
      <c r="J28" s="56">
        <v>350</v>
      </c>
      <c r="K28" s="56">
        <v>200</v>
      </c>
      <c r="L28" s="57">
        <v>250</v>
      </c>
      <c r="M28" s="56">
        <v>520</v>
      </c>
      <c r="N28" s="57">
        <v>250</v>
      </c>
      <c r="O28" s="82">
        <f t="shared" si="1"/>
        <v>103090</v>
      </c>
      <c r="P28" s="56">
        <f t="shared" si="2"/>
        <v>38000</v>
      </c>
      <c r="Q28" s="56">
        <f t="shared" si="3"/>
        <v>65090</v>
      </c>
      <c r="R28" s="57">
        <f t="shared" si="4"/>
        <v>12650</v>
      </c>
      <c r="S28" s="56">
        <f t="shared" si="5"/>
        <v>50440</v>
      </c>
      <c r="T28" s="56">
        <f t="shared" si="6"/>
        <v>2000</v>
      </c>
      <c r="U28" s="90">
        <v>25772.5</v>
      </c>
      <c r="V28" s="88">
        <v>1900</v>
      </c>
      <c r="W28" s="88">
        <v>314</v>
      </c>
      <c r="X28" s="89">
        <f t="shared" si="7"/>
        <v>11714</v>
      </c>
    </row>
    <row r="29" spans="1:24" ht="13.5" customHeight="1">
      <c r="A29" s="32" t="s">
        <v>50</v>
      </c>
      <c r="B29" s="33" t="s">
        <v>29</v>
      </c>
      <c r="C29" s="34">
        <f t="shared" si="0"/>
        <v>150</v>
      </c>
      <c r="D29" s="34">
        <v>16</v>
      </c>
      <c r="E29" s="34">
        <v>4</v>
      </c>
      <c r="F29" s="34">
        <v>25</v>
      </c>
      <c r="G29" s="34">
        <v>97</v>
      </c>
      <c r="H29" s="34">
        <v>8</v>
      </c>
      <c r="I29" s="81">
        <v>9500</v>
      </c>
      <c r="J29" s="56">
        <v>350</v>
      </c>
      <c r="K29" s="56">
        <v>200</v>
      </c>
      <c r="L29" s="57">
        <v>250</v>
      </c>
      <c r="M29" s="56">
        <v>520</v>
      </c>
      <c r="N29" s="57">
        <v>250</v>
      </c>
      <c r="O29" s="82">
        <f t="shared" si="1"/>
        <v>103090</v>
      </c>
      <c r="P29" s="56">
        <f t="shared" si="2"/>
        <v>38000</v>
      </c>
      <c r="Q29" s="56">
        <f t="shared" si="3"/>
        <v>65090</v>
      </c>
      <c r="R29" s="57">
        <f t="shared" si="4"/>
        <v>12650</v>
      </c>
      <c r="S29" s="56">
        <f t="shared" si="5"/>
        <v>50440</v>
      </c>
      <c r="T29" s="56">
        <f t="shared" si="6"/>
        <v>2000</v>
      </c>
      <c r="U29" s="90">
        <v>25772.5</v>
      </c>
      <c r="V29" s="88">
        <v>1900</v>
      </c>
      <c r="W29" s="88">
        <v>314</v>
      </c>
      <c r="X29" s="89">
        <f t="shared" si="7"/>
        <v>11714</v>
      </c>
    </row>
    <row r="30" spans="1:24" ht="13.5" customHeight="1">
      <c r="A30" s="32" t="s">
        <v>51</v>
      </c>
      <c r="B30" s="33" t="s">
        <v>29</v>
      </c>
      <c r="C30" s="34">
        <f t="shared" si="0"/>
        <v>150</v>
      </c>
      <c r="D30" s="34">
        <v>16</v>
      </c>
      <c r="E30" s="34">
        <v>4</v>
      </c>
      <c r="F30" s="34">
        <v>26</v>
      </c>
      <c r="G30" s="34">
        <v>96</v>
      </c>
      <c r="H30" s="34">
        <v>8</v>
      </c>
      <c r="I30" s="81">
        <v>9500</v>
      </c>
      <c r="J30" s="56">
        <v>350</v>
      </c>
      <c r="K30" s="56">
        <v>200</v>
      </c>
      <c r="L30" s="57">
        <v>250</v>
      </c>
      <c r="M30" s="56">
        <v>530</v>
      </c>
      <c r="N30" s="57">
        <v>250</v>
      </c>
      <c r="O30" s="82">
        <f t="shared" si="1"/>
        <v>103780</v>
      </c>
      <c r="P30" s="56">
        <f t="shared" si="2"/>
        <v>38000</v>
      </c>
      <c r="Q30" s="56">
        <f t="shared" si="3"/>
        <v>65780</v>
      </c>
      <c r="R30" s="57">
        <f t="shared" si="4"/>
        <v>12900</v>
      </c>
      <c r="S30" s="56">
        <f t="shared" si="5"/>
        <v>50880</v>
      </c>
      <c r="T30" s="56">
        <f t="shared" si="6"/>
        <v>2000</v>
      </c>
      <c r="U30" s="90">
        <v>25945</v>
      </c>
      <c r="V30" s="88">
        <v>1900</v>
      </c>
      <c r="W30" s="88">
        <v>314</v>
      </c>
      <c r="X30" s="89">
        <f t="shared" si="7"/>
        <v>11714</v>
      </c>
    </row>
    <row r="31" spans="1:24" ht="13.5" customHeight="1">
      <c r="A31" s="32" t="s">
        <v>52</v>
      </c>
      <c r="B31" s="33" t="s">
        <v>29</v>
      </c>
      <c r="C31" s="34">
        <f t="shared" si="0"/>
        <v>150</v>
      </c>
      <c r="D31" s="34">
        <v>16</v>
      </c>
      <c r="E31" s="34">
        <v>4</v>
      </c>
      <c r="F31" s="34">
        <v>26</v>
      </c>
      <c r="G31" s="34">
        <v>96</v>
      </c>
      <c r="H31" s="34">
        <v>8</v>
      </c>
      <c r="I31" s="81">
        <v>9500</v>
      </c>
      <c r="J31" s="56">
        <v>350</v>
      </c>
      <c r="K31" s="56">
        <v>200</v>
      </c>
      <c r="L31" s="57">
        <v>250</v>
      </c>
      <c r="M31" s="56">
        <v>530</v>
      </c>
      <c r="N31" s="57">
        <v>250</v>
      </c>
      <c r="O31" s="82">
        <f t="shared" si="1"/>
        <v>103780</v>
      </c>
      <c r="P31" s="56">
        <f t="shared" si="2"/>
        <v>38000</v>
      </c>
      <c r="Q31" s="56">
        <f t="shared" si="3"/>
        <v>65780</v>
      </c>
      <c r="R31" s="57">
        <f t="shared" si="4"/>
        <v>12900</v>
      </c>
      <c r="S31" s="56">
        <f t="shared" si="5"/>
        <v>50880</v>
      </c>
      <c r="T31" s="56">
        <f t="shared" si="6"/>
        <v>2000</v>
      </c>
      <c r="U31" s="90">
        <v>25945</v>
      </c>
      <c r="V31" s="88">
        <v>1900</v>
      </c>
      <c r="W31" s="88">
        <v>314</v>
      </c>
      <c r="X31" s="89">
        <f t="shared" si="7"/>
        <v>11714</v>
      </c>
    </row>
    <row r="32" spans="1:24" ht="13.5" customHeight="1">
      <c r="A32" s="32" t="s">
        <v>53</v>
      </c>
      <c r="B32" s="33" t="s">
        <v>29</v>
      </c>
      <c r="C32" s="34">
        <f t="shared" si="0"/>
        <v>150</v>
      </c>
      <c r="D32" s="34">
        <v>16</v>
      </c>
      <c r="E32" s="34">
        <v>4</v>
      </c>
      <c r="F32" s="34">
        <v>26</v>
      </c>
      <c r="G32" s="34">
        <v>96</v>
      </c>
      <c r="H32" s="34">
        <v>8</v>
      </c>
      <c r="I32" s="81">
        <v>9500</v>
      </c>
      <c r="J32" s="56">
        <v>350</v>
      </c>
      <c r="K32" s="56">
        <v>200</v>
      </c>
      <c r="L32" s="57">
        <v>250</v>
      </c>
      <c r="M32" s="56">
        <v>530</v>
      </c>
      <c r="N32" s="57">
        <v>250</v>
      </c>
      <c r="O32" s="82">
        <f t="shared" si="1"/>
        <v>103780</v>
      </c>
      <c r="P32" s="56">
        <f t="shared" si="2"/>
        <v>38000</v>
      </c>
      <c r="Q32" s="56">
        <f t="shared" si="3"/>
        <v>65780</v>
      </c>
      <c r="R32" s="57">
        <f t="shared" si="4"/>
        <v>12900</v>
      </c>
      <c r="S32" s="56">
        <f t="shared" si="5"/>
        <v>50880</v>
      </c>
      <c r="T32" s="56">
        <f t="shared" si="6"/>
        <v>2000</v>
      </c>
      <c r="U32" s="90">
        <v>25945</v>
      </c>
      <c r="V32" s="88">
        <v>1900</v>
      </c>
      <c r="W32" s="88">
        <v>314</v>
      </c>
      <c r="X32" s="89">
        <f t="shared" si="7"/>
        <v>11714</v>
      </c>
    </row>
    <row r="33" spans="1:24" ht="13.5" customHeight="1">
      <c r="A33" s="32" t="s">
        <v>54</v>
      </c>
      <c r="B33" s="33" t="s">
        <v>29</v>
      </c>
      <c r="C33" s="34">
        <f t="shared" si="0"/>
        <v>150</v>
      </c>
      <c r="D33" s="34">
        <v>16</v>
      </c>
      <c r="E33" s="34">
        <v>4</v>
      </c>
      <c r="F33" s="34">
        <v>26</v>
      </c>
      <c r="G33" s="34">
        <v>96</v>
      </c>
      <c r="H33" s="34">
        <v>8</v>
      </c>
      <c r="I33" s="81">
        <v>9500</v>
      </c>
      <c r="J33" s="56">
        <v>350</v>
      </c>
      <c r="K33" s="56">
        <v>200</v>
      </c>
      <c r="L33" s="57">
        <v>250</v>
      </c>
      <c r="M33" s="56">
        <v>530</v>
      </c>
      <c r="N33" s="57">
        <v>250</v>
      </c>
      <c r="O33" s="82">
        <f t="shared" si="1"/>
        <v>103780</v>
      </c>
      <c r="P33" s="56">
        <f t="shared" si="2"/>
        <v>38000</v>
      </c>
      <c r="Q33" s="56">
        <f t="shared" si="3"/>
        <v>65780</v>
      </c>
      <c r="R33" s="57">
        <f t="shared" si="4"/>
        <v>12900</v>
      </c>
      <c r="S33" s="56">
        <f t="shared" si="5"/>
        <v>50880</v>
      </c>
      <c r="T33" s="56">
        <f t="shared" si="6"/>
        <v>2000</v>
      </c>
      <c r="U33" s="90">
        <v>25945</v>
      </c>
      <c r="V33" s="88">
        <v>1900</v>
      </c>
      <c r="W33" s="88">
        <v>314</v>
      </c>
      <c r="X33" s="89">
        <f t="shared" si="7"/>
        <v>11714</v>
      </c>
    </row>
    <row r="34" spans="1:24" ht="13.5" customHeight="1">
      <c r="A34" s="19" t="s">
        <v>55</v>
      </c>
      <c r="B34" s="33" t="s">
        <v>29</v>
      </c>
      <c r="C34" s="35">
        <f t="shared" si="0"/>
        <v>156</v>
      </c>
      <c r="D34" s="35">
        <v>16</v>
      </c>
      <c r="E34" s="35">
        <v>4</v>
      </c>
      <c r="F34" s="35">
        <v>25</v>
      </c>
      <c r="G34" s="35">
        <v>103</v>
      </c>
      <c r="H34" s="35">
        <v>8</v>
      </c>
      <c r="I34" s="83">
        <v>9500</v>
      </c>
      <c r="J34" s="58">
        <v>350</v>
      </c>
      <c r="K34" s="58">
        <v>200</v>
      </c>
      <c r="L34" s="52">
        <v>250</v>
      </c>
      <c r="M34" s="58">
        <v>540</v>
      </c>
      <c r="N34" s="52">
        <v>250</v>
      </c>
      <c r="O34" s="82">
        <f t="shared" si="1"/>
        <v>108270</v>
      </c>
      <c r="P34" s="58">
        <f t="shared" si="2"/>
        <v>38000</v>
      </c>
      <c r="Q34" s="58">
        <f t="shared" si="3"/>
        <v>70270</v>
      </c>
      <c r="R34" s="52">
        <f t="shared" si="4"/>
        <v>12650</v>
      </c>
      <c r="S34" s="58">
        <f t="shared" si="5"/>
        <v>55620</v>
      </c>
      <c r="T34" s="58">
        <f t="shared" si="6"/>
        <v>2000</v>
      </c>
      <c r="U34" s="90">
        <v>27067.5</v>
      </c>
      <c r="V34" s="88">
        <v>1900</v>
      </c>
      <c r="W34" s="88">
        <v>314</v>
      </c>
      <c r="X34" s="89">
        <f t="shared" si="7"/>
        <v>11714</v>
      </c>
    </row>
    <row r="35" spans="1:24" ht="13.5" customHeight="1">
      <c r="A35" s="19" t="s">
        <v>56</v>
      </c>
      <c r="B35" s="33" t="s">
        <v>29</v>
      </c>
      <c r="C35" s="35">
        <f t="shared" si="0"/>
        <v>156</v>
      </c>
      <c r="D35" s="35">
        <v>16</v>
      </c>
      <c r="E35" s="35">
        <v>4</v>
      </c>
      <c r="F35" s="35">
        <v>22</v>
      </c>
      <c r="G35" s="35">
        <v>106</v>
      </c>
      <c r="H35" s="35">
        <v>8</v>
      </c>
      <c r="I35" s="83">
        <v>9500</v>
      </c>
      <c r="J35" s="58">
        <v>350</v>
      </c>
      <c r="K35" s="58">
        <v>200</v>
      </c>
      <c r="L35" s="52">
        <v>250</v>
      </c>
      <c r="M35" s="58">
        <v>540</v>
      </c>
      <c r="N35" s="52">
        <v>250</v>
      </c>
      <c r="O35" s="82">
        <f t="shared" si="1"/>
        <v>109140</v>
      </c>
      <c r="P35" s="58">
        <f t="shared" si="2"/>
        <v>38000</v>
      </c>
      <c r="Q35" s="58">
        <f t="shared" si="3"/>
        <v>71140</v>
      </c>
      <c r="R35" s="52">
        <f t="shared" si="4"/>
        <v>11900</v>
      </c>
      <c r="S35" s="58">
        <f t="shared" si="5"/>
        <v>57240</v>
      </c>
      <c r="T35" s="58">
        <f t="shared" si="6"/>
        <v>2000</v>
      </c>
      <c r="U35" s="87">
        <v>27285</v>
      </c>
      <c r="V35" s="88">
        <v>1900</v>
      </c>
      <c r="W35" s="88">
        <v>314</v>
      </c>
      <c r="X35" s="89">
        <f t="shared" si="7"/>
        <v>11714</v>
      </c>
    </row>
    <row r="36" spans="1:24" ht="13.5" customHeight="1">
      <c r="A36" s="19" t="s">
        <v>57</v>
      </c>
      <c r="B36" s="33" t="s">
        <v>29</v>
      </c>
      <c r="C36" s="35">
        <f t="shared" si="0"/>
        <v>156</v>
      </c>
      <c r="D36" s="35">
        <v>16</v>
      </c>
      <c r="E36" s="35">
        <v>4</v>
      </c>
      <c r="F36" s="35">
        <v>22</v>
      </c>
      <c r="G36" s="35">
        <v>106</v>
      </c>
      <c r="H36" s="35">
        <v>8</v>
      </c>
      <c r="I36" s="83">
        <v>9500</v>
      </c>
      <c r="J36" s="58">
        <v>350</v>
      </c>
      <c r="K36" s="58">
        <v>200</v>
      </c>
      <c r="L36" s="52">
        <v>250</v>
      </c>
      <c r="M36" s="58">
        <v>540</v>
      </c>
      <c r="N36" s="52">
        <v>250</v>
      </c>
      <c r="O36" s="82">
        <f t="shared" si="1"/>
        <v>109140</v>
      </c>
      <c r="P36" s="58">
        <f t="shared" si="2"/>
        <v>38000</v>
      </c>
      <c r="Q36" s="58">
        <f t="shared" si="3"/>
        <v>71140</v>
      </c>
      <c r="R36" s="52">
        <f t="shared" si="4"/>
        <v>11900</v>
      </c>
      <c r="S36" s="58">
        <f t="shared" si="5"/>
        <v>57240</v>
      </c>
      <c r="T36" s="58">
        <f t="shared" si="6"/>
        <v>2000</v>
      </c>
      <c r="U36" s="87">
        <v>27285</v>
      </c>
      <c r="V36" s="88">
        <v>1900</v>
      </c>
      <c r="W36" s="88">
        <v>314</v>
      </c>
      <c r="X36" s="89">
        <f t="shared" si="7"/>
        <v>11714</v>
      </c>
    </row>
    <row r="37" spans="1:24" ht="13.5" customHeight="1">
      <c r="A37" s="19" t="s">
        <v>58</v>
      </c>
      <c r="B37" s="33" t="s">
        <v>29</v>
      </c>
      <c r="C37" s="35">
        <f t="shared" si="0"/>
        <v>156</v>
      </c>
      <c r="D37" s="35">
        <v>16</v>
      </c>
      <c r="E37" s="35">
        <v>4</v>
      </c>
      <c r="F37" s="35">
        <v>22</v>
      </c>
      <c r="G37" s="35">
        <v>106</v>
      </c>
      <c r="H37" s="35">
        <v>8</v>
      </c>
      <c r="I37" s="83">
        <v>9500</v>
      </c>
      <c r="J37" s="58">
        <v>350</v>
      </c>
      <c r="K37" s="58">
        <v>200</v>
      </c>
      <c r="L37" s="52">
        <v>250</v>
      </c>
      <c r="M37" s="58">
        <v>540</v>
      </c>
      <c r="N37" s="52">
        <v>250</v>
      </c>
      <c r="O37" s="82">
        <f t="shared" si="1"/>
        <v>109140</v>
      </c>
      <c r="P37" s="58">
        <f t="shared" si="2"/>
        <v>38000</v>
      </c>
      <c r="Q37" s="58">
        <f t="shared" si="3"/>
        <v>71140</v>
      </c>
      <c r="R37" s="52">
        <f t="shared" si="4"/>
        <v>11900</v>
      </c>
      <c r="S37" s="58">
        <f t="shared" si="5"/>
        <v>57240</v>
      </c>
      <c r="T37" s="58">
        <f t="shared" si="6"/>
        <v>2000</v>
      </c>
      <c r="U37" s="87">
        <v>27285</v>
      </c>
      <c r="V37" s="88">
        <v>1900</v>
      </c>
      <c r="W37" s="88">
        <v>314</v>
      </c>
      <c r="X37" s="89">
        <f t="shared" si="7"/>
        <v>11714</v>
      </c>
    </row>
    <row r="38" spans="1:24" ht="13.5" customHeight="1">
      <c r="A38" s="19" t="s">
        <v>59</v>
      </c>
      <c r="B38" s="43" t="s">
        <v>29</v>
      </c>
      <c r="C38" s="35">
        <f t="shared" si="0"/>
        <v>156</v>
      </c>
      <c r="D38" s="35">
        <v>16</v>
      </c>
      <c r="E38" s="35">
        <v>4</v>
      </c>
      <c r="F38" s="35">
        <v>22</v>
      </c>
      <c r="G38" s="35">
        <v>106</v>
      </c>
      <c r="H38" s="35">
        <v>8</v>
      </c>
      <c r="I38" s="83">
        <v>9500</v>
      </c>
      <c r="J38" s="58">
        <v>350</v>
      </c>
      <c r="K38" s="58">
        <v>200</v>
      </c>
      <c r="L38" s="52">
        <v>250</v>
      </c>
      <c r="M38" s="58">
        <v>540</v>
      </c>
      <c r="N38" s="52">
        <v>250</v>
      </c>
      <c r="O38" s="82">
        <f t="shared" si="1"/>
        <v>109140</v>
      </c>
      <c r="P38" s="58">
        <f t="shared" si="2"/>
        <v>38000</v>
      </c>
      <c r="Q38" s="58">
        <f t="shared" si="3"/>
        <v>71140</v>
      </c>
      <c r="R38" s="52">
        <f t="shared" si="4"/>
        <v>11900</v>
      </c>
      <c r="S38" s="58">
        <f t="shared" si="5"/>
        <v>57240</v>
      </c>
      <c r="T38" s="58">
        <f t="shared" si="6"/>
        <v>2000</v>
      </c>
      <c r="U38" s="90">
        <v>27285</v>
      </c>
      <c r="V38" s="88">
        <v>1900</v>
      </c>
      <c r="W38" s="88">
        <v>314</v>
      </c>
      <c r="X38" s="89">
        <f t="shared" si="7"/>
        <v>11714</v>
      </c>
    </row>
    <row r="39" spans="1:193" ht="13.5" customHeight="1">
      <c r="A39" s="19" t="s">
        <v>60</v>
      </c>
      <c r="B39" s="43" t="s">
        <v>29</v>
      </c>
      <c r="C39" s="35">
        <f t="shared" si="0"/>
        <v>156</v>
      </c>
      <c r="D39" s="35">
        <v>16</v>
      </c>
      <c r="E39" s="35">
        <v>4</v>
      </c>
      <c r="F39" s="35">
        <v>22</v>
      </c>
      <c r="G39" s="35">
        <v>106</v>
      </c>
      <c r="H39" s="35">
        <v>8</v>
      </c>
      <c r="I39" s="83">
        <v>10000</v>
      </c>
      <c r="J39" s="58">
        <v>350</v>
      </c>
      <c r="K39" s="58">
        <v>200</v>
      </c>
      <c r="L39" s="52">
        <v>250</v>
      </c>
      <c r="M39" s="58">
        <v>540</v>
      </c>
      <c r="N39" s="52">
        <v>250</v>
      </c>
      <c r="O39" s="82">
        <f t="shared" si="1"/>
        <v>111140</v>
      </c>
      <c r="P39" s="58">
        <f t="shared" si="2"/>
        <v>40000</v>
      </c>
      <c r="Q39" s="58">
        <f t="shared" si="3"/>
        <v>71140</v>
      </c>
      <c r="R39" s="52">
        <f t="shared" si="4"/>
        <v>11900</v>
      </c>
      <c r="S39" s="58">
        <f t="shared" si="5"/>
        <v>57240</v>
      </c>
      <c r="T39" s="58">
        <f t="shared" si="6"/>
        <v>2000</v>
      </c>
      <c r="U39" s="90">
        <v>27785</v>
      </c>
      <c r="V39" s="88">
        <v>1900</v>
      </c>
      <c r="W39" s="88">
        <v>314</v>
      </c>
      <c r="X39" s="89">
        <f t="shared" si="7"/>
        <v>12214</v>
      </c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93" ht="13.5" customHeight="1">
      <c r="A40" s="19" t="s">
        <v>61</v>
      </c>
      <c r="B40" s="43" t="s">
        <v>29</v>
      </c>
      <c r="C40" s="35">
        <f t="shared" si="0"/>
        <v>156</v>
      </c>
      <c r="D40" s="35">
        <v>16</v>
      </c>
      <c r="E40" s="35">
        <v>4</v>
      </c>
      <c r="F40" s="35">
        <v>22</v>
      </c>
      <c r="G40" s="35">
        <v>106</v>
      </c>
      <c r="H40" s="35">
        <v>8</v>
      </c>
      <c r="I40" s="83">
        <v>10000</v>
      </c>
      <c r="J40" s="58">
        <v>350</v>
      </c>
      <c r="K40" s="58">
        <v>200</v>
      </c>
      <c r="L40" s="52">
        <v>250</v>
      </c>
      <c r="M40" s="58">
        <v>540</v>
      </c>
      <c r="N40" s="52">
        <v>250</v>
      </c>
      <c r="O40" s="82">
        <f t="shared" si="1"/>
        <v>111140</v>
      </c>
      <c r="P40" s="58">
        <f t="shared" si="2"/>
        <v>40000</v>
      </c>
      <c r="Q40" s="58">
        <f t="shared" si="3"/>
        <v>71140</v>
      </c>
      <c r="R40" s="52">
        <f t="shared" si="4"/>
        <v>11900</v>
      </c>
      <c r="S40" s="58">
        <f t="shared" si="5"/>
        <v>57240</v>
      </c>
      <c r="T40" s="58">
        <f t="shared" si="6"/>
        <v>2000</v>
      </c>
      <c r="U40" s="90">
        <v>27785</v>
      </c>
      <c r="V40" s="88">
        <v>1900</v>
      </c>
      <c r="W40" s="88">
        <v>314</v>
      </c>
      <c r="X40" s="89">
        <f t="shared" si="7"/>
        <v>12214</v>
      </c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</row>
    <row r="41" spans="1:24" ht="13.5" customHeight="1">
      <c r="A41" s="19" t="s">
        <v>62</v>
      </c>
      <c r="B41" s="33" t="s">
        <v>29</v>
      </c>
      <c r="C41" s="35">
        <f t="shared" si="0"/>
        <v>156</v>
      </c>
      <c r="D41" s="35">
        <v>16</v>
      </c>
      <c r="E41" s="35">
        <v>4</v>
      </c>
      <c r="F41" s="35">
        <v>29</v>
      </c>
      <c r="G41" s="35">
        <v>99</v>
      </c>
      <c r="H41" s="35">
        <v>8</v>
      </c>
      <c r="I41" s="83">
        <v>10000</v>
      </c>
      <c r="J41" s="58">
        <v>350</v>
      </c>
      <c r="K41" s="58">
        <v>200</v>
      </c>
      <c r="L41" s="52">
        <v>250</v>
      </c>
      <c r="M41" s="58">
        <v>540</v>
      </c>
      <c r="N41" s="52">
        <v>250</v>
      </c>
      <c r="O41" s="82">
        <f t="shared" si="1"/>
        <v>109110</v>
      </c>
      <c r="P41" s="58">
        <f t="shared" si="2"/>
        <v>40000</v>
      </c>
      <c r="Q41" s="58">
        <f t="shared" si="3"/>
        <v>69110</v>
      </c>
      <c r="R41" s="52">
        <f t="shared" si="4"/>
        <v>13650</v>
      </c>
      <c r="S41" s="58">
        <f t="shared" si="5"/>
        <v>53460</v>
      </c>
      <c r="T41" s="58">
        <f t="shared" si="6"/>
        <v>2000</v>
      </c>
      <c r="U41" s="90">
        <v>27277.5</v>
      </c>
      <c r="V41" s="88">
        <v>1900</v>
      </c>
      <c r="W41" s="88">
        <v>314</v>
      </c>
      <c r="X41" s="89">
        <f t="shared" si="7"/>
        <v>12214</v>
      </c>
    </row>
    <row r="42" spans="1:24" ht="13.5" customHeight="1">
      <c r="A42" s="19" t="s">
        <v>63</v>
      </c>
      <c r="B42" s="33" t="s">
        <v>29</v>
      </c>
      <c r="C42" s="35">
        <f t="shared" si="0"/>
        <v>150</v>
      </c>
      <c r="D42" s="35">
        <v>16</v>
      </c>
      <c r="E42" s="35">
        <v>4</v>
      </c>
      <c r="F42" s="35">
        <v>22</v>
      </c>
      <c r="G42" s="35">
        <v>100</v>
      </c>
      <c r="H42" s="35">
        <v>8</v>
      </c>
      <c r="I42" s="83">
        <v>11500</v>
      </c>
      <c r="J42" s="58">
        <v>350</v>
      </c>
      <c r="K42" s="58">
        <v>200</v>
      </c>
      <c r="L42" s="52">
        <v>250</v>
      </c>
      <c r="M42" s="58">
        <v>550</v>
      </c>
      <c r="N42" s="52">
        <v>250</v>
      </c>
      <c r="O42" s="82">
        <f t="shared" si="1"/>
        <v>114900</v>
      </c>
      <c r="P42" s="58">
        <f t="shared" si="2"/>
        <v>46000</v>
      </c>
      <c r="Q42" s="58">
        <f t="shared" si="3"/>
        <v>68900</v>
      </c>
      <c r="R42" s="52">
        <f t="shared" si="4"/>
        <v>11900</v>
      </c>
      <c r="S42" s="58">
        <f t="shared" si="5"/>
        <v>55000</v>
      </c>
      <c r="T42" s="58">
        <f t="shared" si="6"/>
        <v>2000</v>
      </c>
      <c r="U42" s="87">
        <v>28725</v>
      </c>
      <c r="V42" s="88">
        <v>1900</v>
      </c>
      <c r="W42" s="88">
        <v>314</v>
      </c>
      <c r="X42" s="89">
        <f t="shared" si="7"/>
        <v>13714</v>
      </c>
    </row>
    <row r="43" spans="1:24" ht="13.5" customHeight="1">
      <c r="A43" s="19" t="s">
        <v>64</v>
      </c>
      <c r="B43" s="33" t="s">
        <v>29</v>
      </c>
      <c r="C43" s="35">
        <f t="shared" si="0"/>
        <v>150</v>
      </c>
      <c r="D43" s="35">
        <v>16</v>
      </c>
      <c r="E43" s="35">
        <v>4</v>
      </c>
      <c r="F43" s="35">
        <v>22</v>
      </c>
      <c r="G43" s="35">
        <v>100</v>
      </c>
      <c r="H43" s="35">
        <v>8</v>
      </c>
      <c r="I43" s="83">
        <v>11500</v>
      </c>
      <c r="J43" s="58">
        <v>350</v>
      </c>
      <c r="K43" s="58">
        <v>200</v>
      </c>
      <c r="L43" s="52">
        <v>250</v>
      </c>
      <c r="M43" s="58">
        <v>550</v>
      </c>
      <c r="N43" s="52">
        <v>250</v>
      </c>
      <c r="O43" s="82">
        <f t="shared" si="1"/>
        <v>114900</v>
      </c>
      <c r="P43" s="58">
        <f t="shared" si="2"/>
        <v>46000</v>
      </c>
      <c r="Q43" s="58">
        <f t="shared" si="3"/>
        <v>68900</v>
      </c>
      <c r="R43" s="52">
        <f t="shared" si="4"/>
        <v>11900</v>
      </c>
      <c r="S43" s="58">
        <f t="shared" si="5"/>
        <v>55000</v>
      </c>
      <c r="T43" s="58">
        <f t="shared" si="6"/>
        <v>2000</v>
      </c>
      <c r="U43" s="87">
        <v>28725</v>
      </c>
      <c r="V43" s="88">
        <v>1900</v>
      </c>
      <c r="W43" s="88">
        <v>314</v>
      </c>
      <c r="X43" s="89">
        <f t="shared" si="7"/>
        <v>13714</v>
      </c>
    </row>
    <row r="44" spans="1:24" ht="13.5" customHeight="1">
      <c r="A44" s="19" t="s">
        <v>65</v>
      </c>
      <c r="B44" s="33" t="s">
        <v>29</v>
      </c>
      <c r="C44" s="35">
        <f t="shared" si="0"/>
        <v>150</v>
      </c>
      <c r="D44" s="35">
        <v>16</v>
      </c>
      <c r="E44" s="35">
        <v>4</v>
      </c>
      <c r="F44" s="35">
        <v>22</v>
      </c>
      <c r="G44" s="35">
        <v>100</v>
      </c>
      <c r="H44" s="35">
        <v>8</v>
      </c>
      <c r="I44" s="83">
        <v>11500</v>
      </c>
      <c r="J44" s="58">
        <v>350</v>
      </c>
      <c r="K44" s="58">
        <v>200</v>
      </c>
      <c r="L44" s="52">
        <v>250</v>
      </c>
      <c r="M44" s="58">
        <v>550</v>
      </c>
      <c r="N44" s="52">
        <v>250</v>
      </c>
      <c r="O44" s="82">
        <f t="shared" si="1"/>
        <v>114900</v>
      </c>
      <c r="P44" s="58">
        <f t="shared" si="2"/>
        <v>46000</v>
      </c>
      <c r="Q44" s="58">
        <f t="shared" si="3"/>
        <v>68900</v>
      </c>
      <c r="R44" s="52">
        <f t="shared" si="4"/>
        <v>11900</v>
      </c>
      <c r="S44" s="58">
        <f t="shared" si="5"/>
        <v>55000</v>
      </c>
      <c r="T44" s="58">
        <f t="shared" si="6"/>
        <v>2000</v>
      </c>
      <c r="U44" s="87">
        <v>28725</v>
      </c>
      <c r="V44" s="88">
        <v>1900</v>
      </c>
      <c r="W44" s="88">
        <v>314</v>
      </c>
      <c r="X44" s="89">
        <f t="shared" si="7"/>
        <v>13714</v>
      </c>
    </row>
    <row r="45" spans="1:244" s="1" customFormat="1" ht="13.5" customHeight="1">
      <c r="A45" s="19" t="s">
        <v>66</v>
      </c>
      <c r="B45" s="33" t="s">
        <v>29</v>
      </c>
      <c r="C45" s="35">
        <f t="shared" si="0"/>
        <v>150</v>
      </c>
      <c r="D45" s="35">
        <v>16</v>
      </c>
      <c r="E45" s="35">
        <v>4</v>
      </c>
      <c r="F45" s="35">
        <v>22</v>
      </c>
      <c r="G45" s="35">
        <v>100</v>
      </c>
      <c r="H45" s="35">
        <v>8</v>
      </c>
      <c r="I45" s="83">
        <v>17500</v>
      </c>
      <c r="J45" s="58">
        <v>350</v>
      </c>
      <c r="K45" s="58">
        <v>200</v>
      </c>
      <c r="L45" s="52">
        <v>250</v>
      </c>
      <c r="M45" s="58">
        <v>550</v>
      </c>
      <c r="N45" s="52">
        <v>250</v>
      </c>
      <c r="O45" s="82">
        <f t="shared" si="1"/>
        <v>138900</v>
      </c>
      <c r="P45" s="58">
        <f t="shared" si="2"/>
        <v>70000</v>
      </c>
      <c r="Q45" s="58">
        <f t="shared" si="3"/>
        <v>68900</v>
      </c>
      <c r="R45" s="52">
        <f t="shared" si="4"/>
        <v>11900</v>
      </c>
      <c r="S45" s="58">
        <f t="shared" si="5"/>
        <v>55000</v>
      </c>
      <c r="T45" s="58">
        <f t="shared" si="6"/>
        <v>2000</v>
      </c>
      <c r="U45" s="87">
        <f>(I45*4+J45*D45+K45*E45+L45*F45+M45*G45+N45*H45)/4</f>
        <v>34725</v>
      </c>
      <c r="V45" s="88">
        <v>1900</v>
      </c>
      <c r="W45" s="88">
        <v>314</v>
      </c>
      <c r="X45" s="89">
        <f t="shared" si="7"/>
        <v>19714</v>
      </c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</row>
    <row r="46" ht="14.25">
      <c r="U46" s="7"/>
    </row>
    <row r="47" spans="1:242" s="1" customFormat="1" ht="27.75" customHeight="1">
      <c r="A47" s="23" t="s">
        <v>67</v>
      </c>
      <c r="B47" s="24" t="s">
        <v>68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</row>
    <row r="48" spans="1:242" s="1" customFormat="1" ht="46.5" customHeight="1">
      <c r="A48" s="23"/>
      <c r="B48" s="24" t="s">
        <v>69</v>
      </c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</row>
    <row r="49" spans="1:242" s="1" customFormat="1" ht="61.5" customHeight="1">
      <c r="A49" s="23"/>
      <c r="B49" s="36" t="s">
        <v>70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</row>
    <row r="50" spans="1:242" s="1" customFormat="1" ht="32.25" customHeight="1">
      <c r="A50" s="23"/>
      <c r="B50" s="36" t="s">
        <v>71</v>
      </c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</row>
    <row r="51" spans="1:242" s="1" customFormat="1" ht="28.5" customHeight="1">
      <c r="A51" s="23"/>
      <c r="B51" s="36" t="s">
        <v>72</v>
      </c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</row>
    <row r="52" spans="1:242" s="1" customFormat="1" ht="14.25">
      <c r="A52" s="23"/>
      <c r="B52" s="75" t="s">
        <v>73</v>
      </c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</row>
    <row r="53" ht="14.25">
      <c r="U53" s="7"/>
    </row>
    <row r="54" ht="14.25">
      <c r="U54" s="7"/>
    </row>
    <row r="55" ht="14.25">
      <c r="U55" s="7"/>
    </row>
    <row r="56" ht="14.25">
      <c r="U56" s="7"/>
    </row>
    <row r="57" ht="14.25">
      <c r="U57" s="7"/>
    </row>
    <row r="58" ht="14.25">
      <c r="U58" s="7"/>
    </row>
    <row r="59" ht="14.25">
      <c r="U59" s="7"/>
    </row>
    <row r="60" ht="14.25">
      <c r="U60" s="7"/>
    </row>
    <row r="61" ht="14.25">
      <c r="U61" s="7"/>
    </row>
    <row r="62" ht="14.25">
      <c r="U62" s="7"/>
    </row>
    <row r="63" ht="14.25">
      <c r="U63" s="7"/>
    </row>
    <row r="64" ht="14.25">
      <c r="U64" s="7"/>
    </row>
    <row r="65" ht="14.25">
      <c r="U65" s="7"/>
    </row>
    <row r="66" ht="14.25">
      <c r="U66" s="7"/>
    </row>
    <row r="67" ht="14.25">
      <c r="U67" s="7"/>
    </row>
    <row r="68" ht="14.25">
      <c r="U68" s="7"/>
    </row>
    <row r="69" ht="14.25">
      <c r="U69" s="7"/>
    </row>
    <row r="70" ht="14.25">
      <c r="U70" s="7"/>
    </row>
    <row r="71" ht="14.25">
      <c r="U71" s="7"/>
    </row>
  </sheetData>
  <sheetProtection/>
  <mergeCells count="32">
    <mergeCell ref="A1:W1"/>
    <mergeCell ref="I3:N3"/>
    <mergeCell ref="O3:T3"/>
    <mergeCell ref="J4:N4"/>
    <mergeCell ref="Q4:T4"/>
    <mergeCell ref="D5:F5"/>
    <mergeCell ref="J5:L5"/>
    <mergeCell ref="B47:W47"/>
    <mergeCell ref="B48:W48"/>
    <mergeCell ref="B49:W49"/>
    <mergeCell ref="B50:W50"/>
    <mergeCell ref="B51:W51"/>
    <mergeCell ref="B52:W52"/>
    <mergeCell ref="A3:A6"/>
    <mergeCell ref="B3:B6"/>
    <mergeCell ref="C5:C6"/>
    <mergeCell ref="G5:G6"/>
    <mergeCell ref="H5:H6"/>
    <mergeCell ref="I4:I6"/>
    <mergeCell ref="M5:M6"/>
    <mergeCell ref="N5:N6"/>
    <mergeCell ref="O4:O6"/>
    <mergeCell ref="P4:P6"/>
    <mergeCell ref="Q5:Q6"/>
    <mergeCell ref="R5:R6"/>
    <mergeCell ref="S5:S6"/>
    <mergeCell ref="T5:T6"/>
    <mergeCell ref="U3:U6"/>
    <mergeCell ref="V3:V6"/>
    <mergeCell ref="W3:W6"/>
    <mergeCell ref="X3:X6"/>
    <mergeCell ref="C3:H4"/>
  </mergeCells>
  <printOptions/>
  <pageMargins left="0.31" right="0.16" top="0.43000000000000005" bottom="0.39" header="0.51" footer="0.51"/>
  <pageSetup horizontalDpi="600" verticalDpi="600" orientation="portrait" paperSize="9" scale="8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54"/>
  <sheetViews>
    <sheetView tabSelected="1" zoomScaleSheetLayoutView="100" workbookViewId="0" topLeftCell="A1">
      <selection activeCell="V23" sqref="V23"/>
    </sheetView>
  </sheetViews>
  <sheetFormatPr defaultColWidth="9.00390625" defaultRowHeight="14.25"/>
  <cols>
    <col min="1" max="1" width="20.125" style="6" customWidth="1"/>
    <col min="2" max="2" width="6.75390625" style="1" customWidth="1"/>
    <col min="3" max="3" width="6.25390625" style="7" customWidth="1"/>
    <col min="4" max="4" width="4.625" style="8" customWidth="1"/>
    <col min="5" max="5" width="3.75390625" style="8" customWidth="1"/>
    <col min="6" max="6" width="6.25390625" style="8" customWidth="1"/>
    <col min="7" max="7" width="9.25390625" style="7" customWidth="1"/>
    <col min="8" max="8" width="6.625" style="7" customWidth="1"/>
    <col min="9" max="9" width="5.00390625" style="7" customWidth="1"/>
    <col min="10" max="10" width="6.625" style="1" customWidth="1"/>
    <col min="11" max="11" width="6.875" style="3" customWidth="1"/>
    <col min="12" max="12" width="6.125" style="3" customWidth="1"/>
    <col min="13" max="13" width="7.625" style="3" customWidth="1"/>
    <col min="14" max="14" width="8.625" style="3" customWidth="1"/>
    <col min="15" max="15" width="6.625" style="3" customWidth="1"/>
    <col min="16" max="16" width="6.75390625" style="9" customWidth="1"/>
    <col min="17" max="17" width="13.75390625" style="1" customWidth="1"/>
    <col min="18" max="18" width="7.50390625" style="1" customWidth="1"/>
    <col min="19" max="19" width="7.875" style="1" customWidth="1"/>
    <col min="20" max="20" width="26.25390625" style="1" customWidth="1"/>
    <col min="21" max="198" width="9.00390625" style="1" customWidth="1"/>
  </cols>
  <sheetData>
    <row r="1" spans="1:252" s="1" customFormat="1" ht="27" customHeight="1">
      <c r="A1" s="10" t="s">
        <v>74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</row>
    <row r="2" spans="1:20" s="2" customFormat="1" ht="15" customHeight="1">
      <c r="A2" s="11" t="s">
        <v>1</v>
      </c>
      <c r="B2" s="12" t="s">
        <v>2</v>
      </c>
      <c r="C2" s="11" t="s">
        <v>3</v>
      </c>
      <c r="D2" s="11"/>
      <c r="E2" s="11"/>
      <c r="F2" s="11"/>
      <c r="G2" s="11"/>
      <c r="H2" s="11"/>
      <c r="I2" s="11"/>
      <c r="J2" s="49" t="s">
        <v>75</v>
      </c>
      <c r="K2" s="49"/>
      <c r="L2" s="49"/>
      <c r="M2" s="49"/>
      <c r="N2" s="49"/>
      <c r="O2" s="49"/>
      <c r="P2" s="49"/>
      <c r="Q2" s="12" t="s">
        <v>76</v>
      </c>
      <c r="R2" s="59" t="s">
        <v>7</v>
      </c>
      <c r="S2" s="59" t="s">
        <v>8</v>
      </c>
      <c r="T2" s="59" t="s">
        <v>77</v>
      </c>
    </row>
    <row r="3" spans="1:20" s="2" customFormat="1" ht="15" customHeight="1">
      <c r="A3" s="11"/>
      <c r="B3" s="13"/>
      <c r="C3" s="11"/>
      <c r="D3" s="11"/>
      <c r="E3" s="11"/>
      <c r="F3" s="11"/>
      <c r="G3" s="11"/>
      <c r="H3" s="11"/>
      <c r="I3" s="11"/>
      <c r="J3" s="50" t="s">
        <v>10</v>
      </c>
      <c r="K3" s="11" t="s">
        <v>11</v>
      </c>
      <c r="L3" s="11"/>
      <c r="M3" s="11"/>
      <c r="N3" s="11"/>
      <c r="O3" s="11"/>
      <c r="P3" s="11"/>
      <c r="Q3" s="13"/>
      <c r="R3" s="60"/>
      <c r="S3" s="60"/>
      <c r="T3" s="60"/>
    </row>
    <row r="4" spans="1:20" s="2" customFormat="1" ht="23.25" customHeight="1">
      <c r="A4" s="11"/>
      <c r="B4" s="13"/>
      <c r="C4" s="11" t="s">
        <v>14</v>
      </c>
      <c r="D4" s="11" t="s">
        <v>15</v>
      </c>
      <c r="E4" s="11"/>
      <c r="F4" s="11"/>
      <c r="G4" s="11" t="s">
        <v>78</v>
      </c>
      <c r="H4" s="14" t="s">
        <v>79</v>
      </c>
      <c r="I4" s="11" t="s">
        <v>17</v>
      </c>
      <c r="J4" s="50"/>
      <c r="K4" s="11" t="s">
        <v>15</v>
      </c>
      <c r="L4" s="11"/>
      <c r="M4" s="11"/>
      <c r="N4" s="11" t="s">
        <v>78</v>
      </c>
      <c r="O4" s="14" t="s">
        <v>79</v>
      </c>
      <c r="P4" s="51" t="s">
        <v>17</v>
      </c>
      <c r="Q4" s="13"/>
      <c r="R4" s="60"/>
      <c r="S4" s="60"/>
      <c r="T4" s="60"/>
    </row>
    <row r="5" spans="1:20" s="2" customFormat="1" ht="62.25" customHeight="1">
      <c r="A5" s="11"/>
      <c r="B5" s="15"/>
      <c r="C5" s="11"/>
      <c r="D5" s="11" t="s">
        <v>19</v>
      </c>
      <c r="E5" s="11" t="s">
        <v>20</v>
      </c>
      <c r="F5" s="11" t="s">
        <v>21</v>
      </c>
      <c r="G5" s="11"/>
      <c r="H5" s="16"/>
      <c r="I5" s="11"/>
      <c r="J5" s="50"/>
      <c r="K5" s="11" t="s">
        <v>19</v>
      </c>
      <c r="L5" s="11" t="s">
        <v>20</v>
      </c>
      <c r="M5" s="11" t="s">
        <v>21</v>
      </c>
      <c r="N5" s="11"/>
      <c r="O5" s="16"/>
      <c r="P5" s="51"/>
      <c r="Q5" s="15"/>
      <c r="R5" s="61"/>
      <c r="S5" s="61"/>
      <c r="T5" s="61"/>
    </row>
    <row r="6" spans="1:20" s="3" customFormat="1" ht="21" customHeight="1">
      <c r="A6" s="17"/>
      <c r="B6" s="18" t="s">
        <v>22</v>
      </c>
      <c r="C6" s="18" t="s">
        <v>23</v>
      </c>
      <c r="D6" s="18" t="s">
        <v>23</v>
      </c>
      <c r="E6" s="18" t="s">
        <v>23</v>
      </c>
      <c r="F6" s="18" t="s">
        <v>23</v>
      </c>
      <c r="G6" s="18" t="s">
        <v>23</v>
      </c>
      <c r="H6" s="18" t="s">
        <v>23</v>
      </c>
      <c r="I6" s="18" t="s">
        <v>23</v>
      </c>
      <c r="J6" s="18" t="s">
        <v>24</v>
      </c>
      <c r="K6" s="18" t="s">
        <v>25</v>
      </c>
      <c r="L6" s="18" t="s">
        <v>25</v>
      </c>
      <c r="M6" s="18" t="s">
        <v>25</v>
      </c>
      <c r="N6" s="18" t="s">
        <v>25</v>
      </c>
      <c r="O6" s="18" t="s">
        <v>25</v>
      </c>
      <c r="P6" s="18" t="s">
        <v>25</v>
      </c>
      <c r="Q6" s="62" t="s">
        <v>24</v>
      </c>
      <c r="R6" s="18" t="s">
        <v>24</v>
      </c>
      <c r="S6" s="63" t="s">
        <v>27</v>
      </c>
      <c r="T6" s="63" t="s">
        <v>24</v>
      </c>
    </row>
    <row r="7" spans="1:252" s="1" customFormat="1" ht="24.75" customHeight="1">
      <c r="A7" s="19" t="s">
        <v>80</v>
      </c>
      <c r="B7" s="20" t="s">
        <v>29</v>
      </c>
      <c r="C7" s="21">
        <f>D7+E7+F7+G7+I7+H7</f>
        <v>120</v>
      </c>
      <c r="D7" s="22">
        <v>16</v>
      </c>
      <c r="E7" s="22">
        <v>4</v>
      </c>
      <c r="F7" s="22">
        <v>26</v>
      </c>
      <c r="G7" s="22">
        <v>36</v>
      </c>
      <c r="H7" s="22">
        <v>30</v>
      </c>
      <c r="I7" s="22">
        <v>8</v>
      </c>
      <c r="J7" s="22">
        <v>23000</v>
      </c>
      <c r="K7" s="52">
        <v>350</v>
      </c>
      <c r="L7" s="52">
        <v>200</v>
      </c>
      <c r="M7" s="52">
        <v>250</v>
      </c>
      <c r="N7" s="52">
        <v>530</v>
      </c>
      <c r="O7" s="52">
        <v>868</v>
      </c>
      <c r="P7" s="52">
        <v>250</v>
      </c>
      <c r="Q7" s="64">
        <v>38005</v>
      </c>
      <c r="R7" s="52">
        <v>1900</v>
      </c>
      <c r="S7" s="52">
        <v>343</v>
      </c>
      <c r="T7" s="65">
        <f>J7+R7+S7</f>
        <v>25243</v>
      </c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</row>
    <row r="8" spans="1:252" s="1" customFormat="1" ht="30" customHeight="1">
      <c r="A8" s="23" t="s">
        <v>67</v>
      </c>
      <c r="B8" s="24" t="s">
        <v>81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</row>
    <row r="9" spans="1:252" s="1" customFormat="1" ht="57" customHeight="1">
      <c r="A9" s="23"/>
      <c r="B9" s="24" t="s">
        <v>82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</row>
    <row r="10" spans="1:252" s="1" customFormat="1" ht="12" customHeight="1">
      <c r="A10" s="23"/>
      <c r="B10" s="25" t="s">
        <v>83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</row>
    <row r="11" spans="1:252" s="1" customFormat="1" ht="12" customHeight="1">
      <c r="A11" s="23"/>
      <c r="B11" s="27" t="s">
        <v>84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</row>
    <row r="12" spans="1:252" s="1" customFormat="1" ht="12" customHeight="1">
      <c r="A12" s="23"/>
      <c r="B12" s="29" t="s">
        <v>85</v>
      </c>
      <c r="C12" s="30"/>
      <c r="D12" s="31"/>
      <c r="E12" s="31"/>
      <c r="F12" s="31"/>
      <c r="G12" s="30"/>
      <c r="H12" s="30"/>
      <c r="I12" s="30"/>
      <c r="J12" s="53"/>
      <c r="K12" s="54"/>
      <c r="L12" s="54"/>
      <c r="M12" s="54"/>
      <c r="N12" s="54"/>
      <c r="O12" s="54"/>
      <c r="P12" s="55"/>
      <c r="Q12" s="30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</row>
    <row r="13" spans="1:252" s="1" customFormat="1" ht="14.25">
      <c r="A13" s="6"/>
      <c r="C13" s="7"/>
      <c r="D13" s="8"/>
      <c r="E13" s="8"/>
      <c r="F13" s="8"/>
      <c r="G13" s="7"/>
      <c r="H13" s="7"/>
      <c r="I13" s="7"/>
      <c r="K13" s="3"/>
      <c r="L13" s="3"/>
      <c r="M13" s="3"/>
      <c r="N13" s="3"/>
      <c r="O13" s="3"/>
      <c r="P13" s="9"/>
      <c r="Q13" s="7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</row>
    <row r="14" spans="1:252" s="1" customFormat="1" ht="28.5" customHeight="1">
      <c r="A14" s="10" t="s">
        <v>86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</row>
    <row r="15" spans="1:20" s="2" customFormat="1" ht="12" customHeight="1">
      <c r="A15" s="11" t="s">
        <v>1</v>
      </c>
      <c r="B15" s="12" t="s">
        <v>87</v>
      </c>
      <c r="C15" s="11" t="s">
        <v>3</v>
      </c>
      <c r="D15" s="11"/>
      <c r="E15" s="11"/>
      <c r="F15" s="11"/>
      <c r="G15" s="11"/>
      <c r="H15" s="11"/>
      <c r="I15" s="11"/>
      <c r="J15" s="49" t="s">
        <v>75</v>
      </c>
      <c r="K15" s="49"/>
      <c r="L15" s="49"/>
      <c r="M15" s="49"/>
      <c r="N15" s="49"/>
      <c r="O15" s="49"/>
      <c r="P15" s="49"/>
      <c r="Q15" s="12" t="s">
        <v>88</v>
      </c>
      <c r="R15" s="59" t="s">
        <v>7</v>
      </c>
      <c r="S15" s="59" t="s">
        <v>8</v>
      </c>
      <c r="T15" s="59" t="s">
        <v>77</v>
      </c>
    </row>
    <row r="16" spans="1:20" s="2" customFormat="1" ht="16.5" customHeight="1">
      <c r="A16" s="11"/>
      <c r="B16" s="13"/>
      <c r="C16" s="11"/>
      <c r="D16" s="11"/>
      <c r="E16" s="11"/>
      <c r="F16" s="11"/>
      <c r="G16" s="11"/>
      <c r="H16" s="11"/>
      <c r="I16" s="11"/>
      <c r="J16" s="50" t="s">
        <v>10</v>
      </c>
      <c r="K16" s="11" t="s">
        <v>11</v>
      </c>
      <c r="L16" s="11"/>
      <c r="M16" s="11"/>
      <c r="N16" s="11"/>
      <c r="O16" s="11"/>
      <c r="P16" s="11"/>
      <c r="Q16" s="13"/>
      <c r="R16" s="60"/>
      <c r="S16" s="60"/>
      <c r="T16" s="60"/>
    </row>
    <row r="17" spans="1:20" s="2" customFormat="1" ht="23.25" customHeight="1">
      <c r="A17" s="11"/>
      <c r="B17" s="13"/>
      <c r="C17" s="11" t="s">
        <v>14</v>
      </c>
      <c r="D17" s="11" t="s">
        <v>15</v>
      </c>
      <c r="E17" s="11"/>
      <c r="F17" s="11"/>
      <c r="G17" s="11" t="s">
        <v>78</v>
      </c>
      <c r="H17" s="14" t="s">
        <v>89</v>
      </c>
      <c r="I17" s="11" t="s">
        <v>17</v>
      </c>
      <c r="J17" s="50"/>
      <c r="K17" s="11" t="s">
        <v>15</v>
      </c>
      <c r="L17" s="11"/>
      <c r="M17" s="11"/>
      <c r="N17" s="11" t="s">
        <v>78</v>
      </c>
      <c r="O17" s="14" t="s">
        <v>89</v>
      </c>
      <c r="P17" s="51" t="s">
        <v>17</v>
      </c>
      <c r="Q17" s="13"/>
      <c r="R17" s="60"/>
      <c r="S17" s="60"/>
      <c r="T17" s="60"/>
    </row>
    <row r="18" spans="1:20" s="2" customFormat="1" ht="56.25" customHeight="1">
      <c r="A18" s="11"/>
      <c r="B18" s="15"/>
      <c r="C18" s="11"/>
      <c r="D18" s="11" t="s">
        <v>90</v>
      </c>
      <c r="E18" s="11" t="s">
        <v>20</v>
      </c>
      <c r="F18" s="11" t="s">
        <v>21</v>
      </c>
      <c r="G18" s="11"/>
      <c r="H18" s="16"/>
      <c r="I18" s="11"/>
      <c r="J18" s="50"/>
      <c r="K18" s="11" t="s">
        <v>90</v>
      </c>
      <c r="L18" s="11" t="s">
        <v>20</v>
      </c>
      <c r="M18" s="11" t="s">
        <v>21</v>
      </c>
      <c r="N18" s="11"/>
      <c r="O18" s="16"/>
      <c r="P18" s="51"/>
      <c r="Q18" s="15"/>
      <c r="R18" s="61"/>
      <c r="S18" s="61"/>
      <c r="T18" s="61"/>
    </row>
    <row r="19" spans="1:20" s="3" customFormat="1" ht="19.5" customHeight="1">
      <c r="A19" s="17"/>
      <c r="B19" s="18" t="s">
        <v>22</v>
      </c>
      <c r="C19" s="18" t="s">
        <v>23</v>
      </c>
      <c r="D19" s="18" t="s">
        <v>23</v>
      </c>
      <c r="E19" s="18" t="s">
        <v>23</v>
      </c>
      <c r="F19" s="18" t="s">
        <v>23</v>
      </c>
      <c r="G19" s="18" t="s">
        <v>23</v>
      </c>
      <c r="H19" s="18" t="s">
        <v>23</v>
      </c>
      <c r="I19" s="18" t="s">
        <v>23</v>
      </c>
      <c r="J19" s="18" t="s">
        <v>24</v>
      </c>
      <c r="K19" s="18" t="s">
        <v>25</v>
      </c>
      <c r="L19" s="18" t="s">
        <v>25</v>
      </c>
      <c r="M19" s="18" t="s">
        <v>25</v>
      </c>
      <c r="N19" s="18" t="s">
        <v>25</v>
      </c>
      <c r="O19" s="18" t="s">
        <v>25</v>
      </c>
      <c r="P19" s="18" t="s">
        <v>25</v>
      </c>
      <c r="Q19" s="62" t="s">
        <v>24</v>
      </c>
      <c r="R19" s="18" t="s">
        <v>24</v>
      </c>
      <c r="S19" s="63" t="s">
        <v>27</v>
      </c>
      <c r="T19" s="63" t="s">
        <v>24</v>
      </c>
    </row>
    <row r="20" spans="1:252" s="1" customFormat="1" ht="27" customHeight="1">
      <c r="A20" s="32" t="s">
        <v>91</v>
      </c>
      <c r="B20" s="33" t="s">
        <v>29</v>
      </c>
      <c r="C20" s="34">
        <f>D20+E20+F20+G20+I20+H20</f>
        <v>150</v>
      </c>
      <c r="D20" s="34">
        <v>16</v>
      </c>
      <c r="E20" s="34">
        <v>4</v>
      </c>
      <c r="F20" s="34">
        <v>26</v>
      </c>
      <c r="G20" s="34">
        <v>66</v>
      </c>
      <c r="H20" s="34">
        <v>30</v>
      </c>
      <c r="I20" s="34">
        <v>8</v>
      </c>
      <c r="J20" s="34">
        <v>19000</v>
      </c>
      <c r="K20" s="56">
        <v>350</v>
      </c>
      <c r="L20" s="56">
        <v>200</v>
      </c>
      <c r="M20" s="57">
        <v>250</v>
      </c>
      <c r="N20" s="56">
        <v>530</v>
      </c>
      <c r="O20" s="56">
        <v>880</v>
      </c>
      <c r="P20" s="57">
        <v>250</v>
      </c>
      <c r="Q20" s="64">
        <v>38070</v>
      </c>
      <c r="R20" s="52">
        <v>1900</v>
      </c>
      <c r="S20" s="52">
        <v>343</v>
      </c>
      <c r="T20" s="65">
        <f>J20+R20+S20</f>
        <v>21243</v>
      </c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</row>
    <row r="21" spans="1:252" s="1" customFormat="1" ht="27" customHeight="1">
      <c r="A21" s="19" t="s">
        <v>92</v>
      </c>
      <c r="B21" s="33" t="s">
        <v>29</v>
      </c>
      <c r="C21" s="34">
        <f>D21+E21+F21+G21+I21+H21</f>
        <v>156</v>
      </c>
      <c r="D21" s="35">
        <v>16</v>
      </c>
      <c r="E21" s="35">
        <v>4</v>
      </c>
      <c r="F21" s="35">
        <v>25</v>
      </c>
      <c r="G21" s="35">
        <v>73</v>
      </c>
      <c r="H21" s="35">
        <v>30</v>
      </c>
      <c r="I21" s="35">
        <v>8</v>
      </c>
      <c r="J21" s="35">
        <v>19000</v>
      </c>
      <c r="K21" s="58">
        <v>350</v>
      </c>
      <c r="L21" s="58">
        <v>200</v>
      </c>
      <c r="M21" s="52">
        <v>250</v>
      </c>
      <c r="N21" s="58">
        <v>540</v>
      </c>
      <c r="O21" s="58">
        <v>880</v>
      </c>
      <c r="P21" s="52">
        <v>250</v>
      </c>
      <c r="Q21" s="64">
        <v>39117.5</v>
      </c>
      <c r="R21" s="52">
        <v>1900</v>
      </c>
      <c r="S21" s="52">
        <v>343</v>
      </c>
      <c r="T21" s="65">
        <f>J21+R21+S21</f>
        <v>21243</v>
      </c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</row>
    <row r="22" spans="1:252" s="1" customFormat="1" ht="30" customHeight="1">
      <c r="A22" s="6" t="s">
        <v>67</v>
      </c>
      <c r="B22" s="24" t="s">
        <v>93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</row>
    <row r="23" spans="1:252" s="1" customFormat="1" ht="45.75" customHeight="1">
      <c r="A23" s="6"/>
      <c r="B23" s="24" t="s">
        <v>94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</row>
    <row r="24" spans="1:252" s="1" customFormat="1" ht="14.25">
      <c r="A24" s="6"/>
      <c r="B24" s="36" t="s">
        <v>95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</row>
    <row r="25" spans="1:252" s="1" customFormat="1" ht="14.25">
      <c r="A25" s="6"/>
      <c r="B25" s="36" t="s">
        <v>96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</row>
    <row r="26" spans="1:252" s="1" customFormat="1" ht="14.25">
      <c r="A26" s="6"/>
      <c r="B26" s="37" t="s">
        <v>97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</row>
    <row r="27" spans="1:252" s="1" customFormat="1" ht="14.25">
      <c r="A27" s="6"/>
      <c r="C27" s="7"/>
      <c r="D27" s="8"/>
      <c r="E27" s="8"/>
      <c r="F27" s="8"/>
      <c r="G27" s="7"/>
      <c r="H27" s="7"/>
      <c r="I27" s="7"/>
      <c r="K27" s="3"/>
      <c r="L27" s="3"/>
      <c r="M27" s="3"/>
      <c r="N27" s="3"/>
      <c r="O27" s="3"/>
      <c r="P27" s="9"/>
      <c r="Q27" s="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</row>
    <row r="28" spans="1:252" s="1" customFormat="1" ht="27.75" customHeight="1">
      <c r="A28" s="10" t="s">
        <v>98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</row>
    <row r="29" spans="1:20" s="2" customFormat="1" ht="15" customHeight="1">
      <c r="A29" s="11" t="s">
        <v>1</v>
      </c>
      <c r="B29" s="12" t="s">
        <v>2</v>
      </c>
      <c r="C29" s="11" t="s">
        <v>3</v>
      </c>
      <c r="D29" s="11"/>
      <c r="E29" s="11"/>
      <c r="F29" s="11"/>
      <c r="G29" s="11"/>
      <c r="H29" s="11"/>
      <c r="I29" s="11"/>
      <c r="J29" s="49" t="s">
        <v>75</v>
      </c>
      <c r="K29" s="49"/>
      <c r="L29" s="49"/>
      <c r="M29" s="49"/>
      <c r="N29" s="49"/>
      <c r="O29" s="49"/>
      <c r="P29" s="49"/>
      <c r="Q29" s="12" t="s">
        <v>76</v>
      </c>
      <c r="R29" s="59" t="s">
        <v>7</v>
      </c>
      <c r="S29" s="59" t="s">
        <v>8</v>
      </c>
      <c r="T29" s="59" t="s">
        <v>77</v>
      </c>
    </row>
    <row r="30" spans="1:20" s="2" customFormat="1" ht="16.5" customHeight="1">
      <c r="A30" s="11"/>
      <c r="B30" s="13"/>
      <c r="C30" s="11"/>
      <c r="D30" s="11"/>
      <c r="E30" s="11"/>
      <c r="F30" s="11"/>
      <c r="G30" s="11"/>
      <c r="H30" s="11"/>
      <c r="I30" s="11"/>
      <c r="J30" s="50" t="s">
        <v>10</v>
      </c>
      <c r="K30" s="11" t="s">
        <v>11</v>
      </c>
      <c r="L30" s="11"/>
      <c r="M30" s="11"/>
      <c r="N30" s="11"/>
      <c r="O30" s="11"/>
      <c r="P30" s="11"/>
      <c r="Q30" s="13"/>
      <c r="R30" s="60"/>
      <c r="S30" s="60"/>
      <c r="T30" s="60"/>
    </row>
    <row r="31" spans="1:20" s="2" customFormat="1" ht="23.25" customHeight="1">
      <c r="A31" s="11"/>
      <c r="B31" s="13"/>
      <c r="C31" s="11" t="s">
        <v>14</v>
      </c>
      <c r="D31" s="11" t="s">
        <v>15</v>
      </c>
      <c r="E31" s="11"/>
      <c r="F31" s="11"/>
      <c r="G31" s="11" t="s">
        <v>99</v>
      </c>
      <c r="H31" s="14" t="s">
        <v>79</v>
      </c>
      <c r="I31" s="11" t="s">
        <v>17</v>
      </c>
      <c r="J31" s="50"/>
      <c r="K31" s="11" t="s">
        <v>15</v>
      </c>
      <c r="L31" s="11"/>
      <c r="M31" s="11"/>
      <c r="N31" s="11" t="s">
        <v>99</v>
      </c>
      <c r="O31" s="14" t="s">
        <v>79</v>
      </c>
      <c r="P31" s="51" t="s">
        <v>17</v>
      </c>
      <c r="Q31" s="13"/>
      <c r="R31" s="60"/>
      <c r="S31" s="60"/>
      <c r="T31" s="60"/>
    </row>
    <row r="32" spans="1:20" s="2" customFormat="1" ht="61.5" customHeight="1">
      <c r="A32" s="11"/>
      <c r="B32" s="15"/>
      <c r="C32" s="11"/>
      <c r="D32" s="11" t="s">
        <v>19</v>
      </c>
      <c r="E32" s="11" t="s">
        <v>20</v>
      </c>
      <c r="F32" s="11" t="s">
        <v>21</v>
      </c>
      <c r="G32" s="11"/>
      <c r="H32" s="16"/>
      <c r="I32" s="11"/>
      <c r="J32" s="50"/>
      <c r="K32" s="11" t="s">
        <v>19</v>
      </c>
      <c r="L32" s="11" t="s">
        <v>20</v>
      </c>
      <c r="M32" s="11" t="s">
        <v>21</v>
      </c>
      <c r="N32" s="11"/>
      <c r="O32" s="16"/>
      <c r="P32" s="51"/>
      <c r="Q32" s="15"/>
      <c r="R32" s="61"/>
      <c r="S32" s="61"/>
      <c r="T32" s="61"/>
    </row>
    <row r="33" spans="1:20" s="3" customFormat="1" ht="23.25" customHeight="1">
      <c r="A33" s="17"/>
      <c r="B33" s="18" t="s">
        <v>22</v>
      </c>
      <c r="C33" s="18" t="s">
        <v>23</v>
      </c>
      <c r="D33" s="18" t="s">
        <v>23</v>
      </c>
      <c r="E33" s="18" t="s">
        <v>23</v>
      </c>
      <c r="F33" s="18" t="s">
        <v>23</v>
      </c>
      <c r="G33" s="18" t="s">
        <v>23</v>
      </c>
      <c r="H33" s="18" t="s">
        <v>23</v>
      </c>
      <c r="I33" s="18" t="s">
        <v>23</v>
      </c>
      <c r="J33" s="18" t="s">
        <v>24</v>
      </c>
      <c r="K33" s="18" t="s">
        <v>25</v>
      </c>
      <c r="L33" s="18" t="s">
        <v>25</v>
      </c>
      <c r="M33" s="18" t="s">
        <v>25</v>
      </c>
      <c r="N33" s="18" t="s">
        <v>25</v>
      </c>
      <c r="O33" s="18" t="s">
        <v>25</v>
      </c>
      <c r="P33" s="18" t="s">
        <v>25</v>
      </c>
      <c r="Q33" s="62" t="s">
        <v>24</v>
      </c>
      <c r="R33" s="18" t="s">
        <v>24</v>
      </c>
      <c r="S33" s="63" t="s">
        <v>27</v>
      </c>
      <c r="T33" s="63" t="s">
        <v>24</v>
      </c>
    </row>
    <row r="34" spans="1:252" s="1" customFormat="1" ht="24.75" customHeight="1">
      <c r="A34" s="32" t="s">
        <v>100</v>
      </c>
      <c r="B34" s="20" t="s">
        <v>101</v>
      </c>
      <c r="C34" s="21">
        <f>D34+E34+F34+G34+I34+H34</f>
        <v>104</v>
      </c>
      <c r="D34" s="21">
        <v>16</v>
      </c>
      <c r="E34" s="21">
        <v>4</v>
      </c>
      <c r="F34" s="21">
        <v>26</v>
      </c>
      <c r="G34" s="21">
        <v>30</v>
      </c>
      <c r="H34" s="21">
        <v>20</v>
      </c>
      <c r="I34" s="21">
        <v>8</v>
      </c>
      <c r="J34" s="21">
        <v>23000</v>
      </c>
      <c r="K34" s="57">
        <v>350</v>
      </c>
      <c r="L34" s="57">
        <v>200</v>
      </c>
      <c r="M34" s="57">
        <v>250</v>
      </c>
      <c r="N34" s="57">
        <v>868</v>
      </c>
      <c r="O34" s="57">
        <v>868</v>
      </c>
      <c r="P34" s="57">
        <v>250</v>
      </c>
      <c r="Q34" s="64">
        <v>37575</v>
      </c>
      <c r="R34" s="52">
        <v>1900</v>
      </c>
      <c r="S34" s="52">
        <v>343</v>
      </c>
      <c r="T34" s="65">
        <f>J34+R34+S34</f>
        <v>25243</v>
      </c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</row>
    <row r="35" spans="1:252" s="1" customFormat="1" ht="24.75" customHeight="1">
      <c r="A35" s="32" t="s">
        <v>102</v>
      </c>
      <c r="B35" s="20" t="s">
        <v>101</v>
      </c>
      <c r="C35" s="21">
        <f>D35+E35+F35+G35+I35+H35</f>
        <v>134</v>
      </c>
      <c r="D35" s="21">
        <v>16</v>
      </c>
      <c r="E35" s="21">
        <v>4</v>
      </c>
      <c r="F35" s="21">
        <v>26</v>
      </c>
      <c r="G35" s="21">
        <v>60</v>
      </c>
      <c r="H35" s="21">
        <v>20</v>
      </c>
      <c r="I35" s="21">
        <v>8</v>
      </c>
      <c r="J35" s="21">
        <v>23000</v>
      </c>
      <c r="K35" s="57">
        <v>350</v>
      </c>
      <c r="L35" s="57">
        <v>200</v>
      </c>
      <c r="M35" s="57">
        <v>250</v>
      </c>
      <c r="N35" s="57">
        <v>868</v>
      </c>
      <c r="O35" s="57">
        <v>868</v>
      </c>
      <c r="P35" s="57">
        <v>250</v>
      </c>
      <c r="Q35" s="64">
        <v>44085</v>
      </c>
      <c r="R35" s="52">
        <v>1900</v>
      </c>
      <c r="S35" s="52">
        <v>343</v>
      </c>
      <c r="T35" s="65">
        <f>J35+R35+S35</f>
        <v>25243</v>
      </c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</row>
    <row r="36" spans="1:252" s="1" customFormat="1" ht="28.5" customHeight="1">
      <c r="A36" s="38" t="s">
        <v>67</v>
      </c>
      <c r="B36" s="24" t="s">
        <v>103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</row>
    <row r="37" spans="1:252" s="1" customFormat="1" ht="27.75" customHeight="1">
      <c r="A37" s="6"/>
      <c r="B37" s="24" t="s">
        <v>104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</row>
    <row r="38" spans="1:252" s="1" customFormat="1" ht="34.5" customHeight="1">
      <c r="A38" s="6"/>
      <c r="B38" s="24" t="s">
        <v>105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</row>
    <row r="39" spans="1:252" s="1" customFormat="1" ht="63" customHeight="1">
      <c r="A39" s="6"/>
      <c r="B39" s="24" t="s">
        <v>106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</row>
    <row r="40" spans="1:252" s="1" customFormat="1" ht="14.25">
      <c r="A40" s="6"/>
      <c r="B40" s="24" t="s">
        <v>107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</row>
    <row r="41" spans="1:252" s="1" customFormat="1" ht="14.25">
      <c r="A41" s="6"/>
      <c r="B41" s="24" t="s">
        <v>108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</row>
    <row r="42" spans="1:252" s="1" customFormat="1" ht="14.25">
      <c r="A42" s="6"/>
      <c r="B42" s="37" t="s">
        <v>109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</row>
    <row r="43" spans="1:252" s="1" customFormat="1" ht="14.25">
      <c r="A43" s="6"/>
      <c r="C43" s="7"/>
      <c r="D43" s="8"/>
      <c r="E43" s="8"/>
      <c r="F43" s="8"/>
      <c r="G43" s="7"/>
      <c r="H43" s="7"/>
      <c r="I43" s="7"/>
      <c r="K43" s="3"/>
      <c r="L43" s="3"/>
      <c r="M43" s="3"/>
      <c r="N43" s="3"/>
      <c r="O43" s="3"/>
      <c r="P43" s="9"/>
      <c r="Q43" s="7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</row>
    <row r="44" spans="1:20" s="4" customFormat="1" ht="28.5" customHeight="1">
      <c r="A44" s="39" t="s">
        <v>110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</row>
    <row r="45" spans="1:20" s="4" customFormat="1" ht="13.5" customHeight="1">
      <c r="A45" s="11" t="s">
        <v>1</v>
      </c>
      <c r="B45" s="12" t="s">
        <v>2</v>
      </c>
      <c r="C45" s="11" t="s">
        <v>3</v>
      </c>
      <c r="D45" s="11"/>
      <c r="E45" s="11"/>
      <c r="F45" s="11"/>
      <c r="G45" s="11"/>
      <c r="H45" s="11"/>
      <c r="I45" s="11"/>
      <c r="J45" s="49" t="s">
        <v>75</v>
      </c>
      <c r="K45" s="49"/>
      <c r="L45" s="49"/>
      <c r="M45" s="49"/>
      <c r="N45" s="49"/>
      <c r="O45" s="49"/>
      <c r="P45" s="49"/>
      <c r="Q45" s="12" t="s">
        <v>76</v>
      </c>
      <c r="R45" s="59" t="s">
        <v>7</v>
      </c>
      <c r="S45" s="59" t="s">
        <v>8</v>
      </c>
      <c r="T45" s="59" t="s">
        <v>77</v>
      </c>
    </row>
    <row r="46" spans="1:20" s="4" customFormat="1" ht="19.5" customHeight="1">
      <c r="A46" s="11"/>
      <c r="B46" s="40"/>
      <c r="C46" s="11"/>
      <c r="D46" s="11"/>
      <c r="E46" s="11"/>
      <c r="F46" s="11"/>
      <c r="G46" s="11"/>
      <c r="H46" s="11"/>
      <c r="I46" s="11"/>
      <c r="J46" s="50" t="s">
        <v>10</v>
      </c>
      <c r="K46" s="11" t="s">
        <v>11</v>
      </c>
      <c r="L46" s="11"/>
      <c r="M46" s="11"/>
      <c r="N46" s="11"/>
      <c r="O46" s="11"/>
      <c r="P46" s="11"/>
      <c r="Q46" s="40"/>
      <c r="R46" s="60"/>
      <c r="S46" s="60"/>
      <c r="T46" s="60"/>
    </row>
    <row r="47" spans="1:20" s="4" customFormat="1" ht="14.25" customHeight="1">
      <c r="A47" s="11"/>
      <c r="B47" s="40"/>
      <c r="C47" s="11" t="s">
        <v>14</v>
      </c>
      <c r="D47" s="11" t="s">
        <v>15</v>
      </c>
      <c r="E47" s="11"/>
      <c r="F47" s="11"/>
      <c r="G47" s="11" t="s">
        <v>111</v>
      </c>
      <c r="H47" s="14" t="s">
        <v>112</v>
      </c>
      <c r="I47" s="11" t="s">
        <v>17</v>
      </c>
      <c r="J47" s="50"/>
      <c r="K47" s="11" t="s">
        <v>15</v>
      </c>
      <c r="L47" s="11"/>
      <c r="M47" s="11"/>
      <c r="N47" s="11" t="s">
        <v>111</v>
      </c>
      <c r="O47" s="14" t="s">
        <v>112</v>
      </c>
      <c r="P47" s="51" t="s">
        <v>17</v>
      </c>
      <c r="Q47" s="40"/>
      <c r="R47" s="60"/>
      <c r="S47" s="60"/>
      <c r="T47" s="60"/>
    </row>
    <row r="48" spans="1:20" s="4" customFormat="1" ht="60.75" customHeight="1">
      <c r="A48" s="11"/>
      <c r="B48" s="15"/>
      <c r="C48" s="11"/>
      <c r="D48" s="11" t="s">
        <v>19</v>
      </c>
      <c r="E48" s="11" t="s">
        <v>20</v>
      </c>
      <c r="F48" s="11" t="s">
        <v>21</v>
      </c>
      <c r="G48" s="11"/>
      <c r="H48" s="16"/>
      <c r="I48" s="11"/>
      <c r="J48" s="50"/>
      <c r="K48" s="11" t="s">
        <v>19</v>
      </c>
      <c r="L48" s="11" t="s">
        <v>20</v>
      </c>
      <c r="M48" s="11" t="s">
        <v>21</v>
      </c>
      <c r="N48" s="11"/>
      <c r="O48" s="16"/>
      <c r="P48" s="51"/>
      <c r="Q48" s="15"/>
      <c r="R48" s="61"/>
      <c r="S48" s="61"/>
      <c r="T48" s="61"/>
    </row>
    <row r="49" spans="1:20" s="4" customFormat="1" ht="22.5" customHeight="1">
      <c r="A49" s="41"/>
      <c r="B49" s="18" t="s">
        <v>22</v>
      </c>
      <c r="C49" s="18" t="s">
        <v>23</v>
      </c>
      <c r="D49" s="18" t="s">
        <v>23</v>
      </c>
      <c r="E49" s="18" t="s">
        <v>23</v>
      </c>
      <c r="F49" s="18" t="s">
        <v>23</v>
      </c>
      <c r="G49" s="18" t="s">
        <v>23</v>
      </c>
      <c r="H49" s="18" t="s">
        <v>23</v>
      </c>
      <c r="I49" s="18" t="s">
        <v>23</v>
      </c>
      <c r="J49" s="18" t="s">
        <v>24</v>
      </c>
      <c r="K49" s="18" t="s">
        <v>25</v>
      </c>
      <c r="L49" s="18" t="s">
        <v>25</v>
      </c>
      <c r="M49" s="18" t="s">
        <v>25</v>
      </c>
      <c r="N49" s="18" t="s">
        <v>25</v>
      </c>
      <c r="O49" s="18" t="s">
        <v>25</v>
      </c>
      <c r="P49" s="18" t="s">
        <v>25</v>
      </c>
      <c r="Q49" s="66" t="s">
        <v>24</v>
      </c>
      <c r="R49" s="18" t="s">
        <v>24</v>
      </c>
      <c r="S49" s="63" t="s">
        <v>27</v>
      </c>
      <c r="T49" s="63" t="s">
        <v>24</v>
      </c>
    </row>
    <row r="50" spans="1:20" s="4" customFormat="1" ht="25.5" customHeight="1">
      <c r="A50" s="42" t="s">
        <v>113</v>
      </c>
      <c r="B50" s="43" t="s">
        <v>114</v>
      </c>
      <c r="C50" s="35">
        <v>156</v>
      </c>
      <c r="D50" s="35">
        <v>16</v>
      </c>
      <c r="E50" s="35">
        <v>4</v>
      </c>
      <c r="F50" s="35">
        <v>22</v>
      </c>
      <c r="G50" s="35">
        <v>90</v>
      </c>
      <c r="H50" s="35">
        <v>16</v>
      </c>
      <c r="I50" s="35">
        <v>8</v>
      </c>
      <c r="J50" s="35">
        <v>15000</v>
      </c>
      <c r="K50" s="58">
        <v>350</v>
      </c>
      <c r="L50" s="58">
        <v>200</v>
      </c>
      <c r="M50" s="52">
        <v>250</v>
      </c>
      <c r="N50" s="35">
        <v>950</v>
      </c>
      <c r="O50" s="35">
        <v>2038</v>
      </c>
      <c r="P50" s="52">
        <v>250</v>
      </c>
      <c r="Q50" s="67">
        <v>48000</v>
      </c>
      <c r="R50" s="52">
        <v>1900</v>
      </c>
      <c r="S50" s="52">
        <v>343</v>
      </c>
      <c r="T50" s="65">
        <f>J50+R50+S50</f>
        <v>17243</v>
      </c>
    </row>
    <row r="51" spans="1:19" s="4" customFormat="1" ht="49.5" customHeight="1">
      <c r="A51" s="44" t="s">
        <v>67</v>
      </c>
      <c r="B51" s="45" t="s">
        <v>115</v>
      </c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</row>
    <row r="52" spans="1:20" s="4" customFormat="1" ht="52.5" customHeight="1">
      <c r="A52" s="44"/>
      <c r="B52" s="45" t="s">
        <v>116</v>
      </c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68"/>
    </row>
    <row r="53" spans="1:20" s="4" customFormat="1" ht="18" customHeight="1">
      <c r="A53" s="44"/>
      <c r="B53" s="46" t="s">
        <v>117</v>
      </c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69"/>
    </row>
    <row r="54" spans="2:19" s="5" customFormat="1" ht="15" customHeight="1">
      <c r="B54" s="47" t="s">
        <v>118</v>
      </c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</row>
  </sheetData>
  <sheetProtection/>
  <mergeCells count="100">
    <mergeCell ref="A1:Q1"/>
    <mergeCell ref="J2:P2"/>
    <mergeCell ref="K3:P3"/>
    <mergeCell ref="D4:F4"/>
    <mergeCell ref="K4:M4"/>
    <mergeCell ref="B8:S8"/>
    <mergeCell ref="B9:S9"/>
    <mergeCell ref="B10:Q10"/>
    <mergeCell ref="B11:Q11"/>
    <mergeCell ref="A14:Q14"/>
    <mergeCell ref="J15:P15"/>
    <mergeCell ref="K16:P16"/>
    <mergeCell ref="D17:F17"/>
    <mergeCell ref="K17:M17"/>
    <mergeCell ref="B22:S22"/>
    <mergeCell ref="B23:S23"/>
    <mergeCell ref="B24:S24"/>
    <mergeCell ref="B25:S25"/>
    <mergeCell ref="B26:S26"/>
    <mergeCell ref="A28:Q28"/>
    <mergeCell ref="J29:P29"/>
    <mergeCell ref="K30:P30"/>
    <mergeCell ref="D31:F31"/>
    <mergeCell ref="K31:M31"/>
    <mergeCell ref="B36:S36"/>
    <mergeCell ref="B37:S37"/>
    <mergeCell ref="B38:S38"/>
    <mergeCell ref="B39:S39"/>
    <mergeCell ref="B40:S40"/>
    <mergeCell ref="B41:S41"/>
    <mergeCell ref="B42:S42"/>
    <mergeCell ref="A44:T44"/>
    <mergeCell ref="J45:P45"/>
    <mergeCell ref="K46:P46"/>
    <mergeCell ref="D47:F47"/>
    <mergeCell ref="K47:M47"/>
    <mergeCell ref="B51:S51"/>
    <mergeCell ref="B52:S52"/>
    <mergeCell ref="B53:S53"/>
    <mergeCell ref="B54:S54"/>
    <mergeCell ref="A2:A5"/>
    <mergeCell ref="A15:A18"/>
    <mergeCell ref="A29:A32"/>
    <mergeCell ref="A45:A48"/>
    <mergeCell ref="B2:B5"/>
    <mergeCell ref="B15:B18"/>
    <mergeCell ref="B29:B32"/>
    <mergeCell ref="B45:B48"/>
    <mergeCell ref="C4:C5"/>
    <mergeCell ref="C17:C18"/>
    <mergeCell ref="C31:C32"/>
    <mergeCell ref="C47:C48"/>
    <mergeCell ref="G4:G5"/>
    <mergeCell ref="G17:G18"/>
    <mergeCell ref="G31:G32"/>
    <mergeCell ref="G47:G48"/>
    <mergeCell ref="H4:H5"/>
    <mergeCell ref="H17:H18"/>
    <mergeCell ref="H31:H32"/>
    <mergeCell ref="H47:H48"/>
    <mergeCell ref="I4:I5"/>
    <mergeCell ref="I17:I18"/>
    <mergeCell ref="I31:I32"/>
    <mergeCell ref="I47:I48"/>
    <mergeCell ref="J3:J5"/>
    <mergeCell ref="J16:J18"/>
    <mergeCell ref="J30:J32"/>
    <mergeCell ref="J46:J48"/>
    <mergeCell ref="N4:N5"/>
    <mergeCell ref="N17:N18"/>
    <mergeCell ref="N31:N32"/>
    <mergeCell ref="N47:N48"/>
    <mergeCell ref="O4:O5"/>
    <mergeCell ref="O17:O18"/>
    <mergeCell ref="O31:O32"/>
    <mergeCell ref="O47:O48"/>
    <mergeCell ref="P4:P5"/>
    <mergeCell ref="P17:P18"/>
    <mergeCell ref="P31:P32"/>
    <mergeCell ref="P47:P48"/>
    <mergeCell ref="Q2:Q5"/>
    <mergeCell ref="Q15:Q18"/>
    <mergeCell ref="Q29:Q32"/>
    <mergeCell ref="Q45:Q48"/>
    <mergeCell ref="R2:R5"/>
    <mergeCell ref="R15:R18"/>
    <mergeCell ref="R29:R32"/>
    <mergeCell ref="R45:R48"/>
    <mergeCell ref="S2:S5"/>
    <mergeCell ref="S15:S18"/>
    <mergeCell ref="S29:S32"/>
    <mergeCell ref="S45:S48"/>
    <mergeCell ref="T2:T5"/>
    <mergeCell ref="T15:T18"/>
    <mergeCell ref="T29:T32"/>
    <mergeCell ref="T45:T48"/>
    <mergeCell ref="C2:I3"/>
    <mergeCell ref="C15:I16"/>
    <mergeCell ref="C29:I30"/>
    <mergeCell ref="C45:I46"/>
  </mergeCells>
  <printOptions/>
  <pageMargins left="0.87" right="0.23999999999999996" top="0.51" bottom="0.11999999999999998" header="0.63" footer="0.16"/>
  <pageSetup fitToHeight="1" fitToWidth="1" horizontalDpi="600" verticalDpi="600" orientation="portrait" paperSize="9" scale="54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N38" sqref="N38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何少雯</cp:lastModifiedBy>
  <dcterms:created xsi:type="dcterms:W3CDTF">2018-07-10T09:18:22Z</dcterms:created>
  <dcterms:modified xsi:type="dcterms:W3CDTF">2020-07-14T10:26:56Z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