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3470" firstSheet="1" activeTab="1"/>
  </bookViews>
  <sheets>
    <sheet name="Sheet1" sheetId="1" state="hidden" r:id="rId1"/>
    <sheet name="2019年专插本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<sst xmlns="http://schemas.openxmlformats.org/spreadsheetml/2006/main" count="184" uniqueCount="78">
  <si>
    <t xml:space="preserve">中山大学南方学院2017年普通高考入学学生学分制收费标准                                                                        </t>
  </si>
  <si>
    <t>单位：元</t>
  </si>
  <si>
    <t>专业</t>
  </si>
  <si>
    <t xml:space="preserve">修业年限① </t>
  </si>
  <si>
    <t>学分结构①</t>
  </si>
  <si>
    <t>学费标准</t>
  </si>
  <si>
    <t>学费总额②</t>
  </si>
  <si>
    <t>每年学费平均额（具体说明详见备注②③④）</t>
  </si>
  <si>
    <t>住宿费</t>
  </si>
  <si>
    <t>医保费</t>
  </si>
  <si>
    <t>小计</t>
  </si>
  <si>
    <t>专业学费</t>
  </si>
  <si>
    <t>学分学费</t>
  </si>
  <si>
    <t>合计额②</t>
  </si>
  <si>
    <t>学分学费③</t>
  </si>
  <si>
    <t>合计</t>
  </si>
  <si>
    <t>公共教育</t>
  </si>
  <si>
    <t>专业教育</t>
  </si>
  <si>
    <t>成长教育</t>
  </si>
  <si>
    <t>大学英语</t>
  </si>
  <si>
    <t>体育</t>
  </si>
  <si>
    <t>其他公共课</t>
  </si>
  <si>
    <t>学年</t>
  </si>
  <si>
    <t>学分</t>
  </si>
  <si>
    <t>元/学年</t>
  </si>
  <si>
    <t>元/学分</t>
  </si>
  <si>
    <t>元</t>
  </si>
  <si>
    <t>年</t>
  </si>
  <si>
    <t>会计学</t>
  </si>
  <si>
    <t>3-7年</t>
  </si>
  <si>
    <t>财务管理</t>
  </si>
  <si>
    <t>审计学</t>
  </si>
  <si>
    <t>工商管理</t>
  </si>
  <si>
    <t>市场营销</t>
  </si>
  <si>
    <t>旅游管理</t>
  </si>
  <si>
    <t>物流管理</t>
  </si>
  <si>
    <t>国际商务</t>
  </si>
  <si>
    <t>经济学</t>
  </si>
  <si>
    <t>国际经济与贸易</t>
  </si>
  <si>
    <t>金融工程</t>
  </si>
  <si>
    <t>护理学</t>
  </si>
  <si>
    <t>英语</t>
  </si>
  <si>
    <t>汉语国际教育</t>
  </si>
  <si>
    <t>日语</t>
  </si>
  <si>
    <t>法语</t>
  </si>
  <si>
    <t>朝鲜语</t>
  </si>
  <si>
    <t>汉语言文学</t>
  </si>
  <si>
    <t>新闻学</t>
  </si>
  <si>
    <t>网络与新媒体</t>
  </si>
  <si>
    <t>行政管理</t>
  </si>
  <si>
    <t>公共关系学</t>
  </si>
  <si>
    <t>人力资源管理</t>
  </si>
  <si>
    <t>文化产业管理</t>
  </si>
  <si>
    <t>电子商务</t>
  </si>
  <si>
    <t>计算机科学与技术</t>
  </si>
  <si>
    <t>通信工程</t>
  </si>
  <si>
    <t>电气工程及其自动化</t>
  </si>
  <si>
    <t>软件工程</t>
  </si>
  <si>
    <t>数字媒体技术</t>
  </si>
  <si>
    <t>电子信息科学与技术</t>
  </si>
  <si>
    <t>医学检验技术</t>
  </si>
  <si>
    <t>艺术设计学</t>
  </si>
  <si>
    <t>数字媒体艺术</t>
  </si>
  <si>
    <t>公共艺术</t>
  </si>
  <si>
    <t>音乐学</t>
  </si>
  <si>
    <t>备注：</t>
  </si>
  <si>
    <r>
      <t>①为该专业毕业要求的最低学分数，即学生在规定的修业年限（3-7年）内</t>
    </r>
    <r>
      <rPr>
        <sz val="11"/>
        <color indexed="8"/>
        <rFont val="宋体"/>
        <family val="0"/>
      </rPr>
      <t>获得该专业所列各项学分数方可申请毕业。学生实际修读课程考试（考核）通过后，即可获得学分。</t>
    </r>
  </si>
  <si>
    <r>
      <t>②学生在校期间学费总额=专业学费标准×</t>
    </r>
    <r>
      <rPr>
        <sz val="11"/>
        <color indexed="10"/>
        <rFont val="宋体"/>
        <family val="0"/>
      </rPr>
      <t>实际修业年限</t>
    </r>
    <r>
      <rPr>
        <sz val="11"/>
        <color indexed="8"/>
        <rFont val="宋体"/>
        <family val="0"/>
      </rPr>
      <t>＋专业教育课学分学费标准×专业教育课</t>
    </r>
    <r>
      <rPr>
        <sz val="11"/>
        <color indexed="10"/>
        <rFont val="宋体"/>
        <family val="0"/>
      </rPr>
      <t>实际修读学分数</t>
    </r>
    <r>
      <rPr>
        <sz val="11"/>
        <color indexed="8"/>
        <rFont val="宋体"/>
        <family val="0"/>
      </rPr>
      <t>＋大学英语课学分学费标准×大学英语课</t>
    </r>
    <r>
      <rPr>
        <sz val="11"/>
        <color indexed="10"/>
        <rFont val="宋体"/>
        <family val="0"/>
      </rPr>
      <t>实际修读学分数</t>
    </r>
    <r>
      <rPr>
        <sz val="11"/>
        <color indexed="8"/>
        <rFont val="宋体"/>
        <family val="0"/>
      </rPr>
      <t>＋体育课学分学费标准×体育课</t>
    </r>
    <r>
      <rPr>
        <sz val="11"/>
        <color indexed="10"/>
        <rFont val="宋体"/>
        <family val="0"/>
      </rPr>
      <t>实际修读学分数</t>
    </r>
    <r>
      <rPr>
        <sz val="11"/>
        <color indexed="8"/>
        <rFont val="宋体"/>
        <family val="0"/>
      </rPr>
      <t>＋其他公共课学分学费标准×其他公共课</t>
    </r>
    <r>
      <rPr>
        <sz val="11"/>
        <color indexed="10"/>
        <rFont val="宋体"/>
        <family val="0"/>
      </rPr>
      <t>实际修读学分数</t>
    </r>
    <r>
      <rPr>
        <sz val="11"/>
        <color indexed="8"/>
        <rFont val="宋体"/>
        <family val="0"/>
      </rPr>
      <t>＋成长教育课学分学费标准×成长教育课</t>
    </r>
    <r>
      <rPr>
        <sz val="11"/>
        <color indexed="10"/>
        <rFont val="宋体"/>
        <family val="0"/>
      </rPr>
      <t>实际修读学分数</t>
    </r>
    <r>
      <rPr>
        <sz val="11"/>
        <color indexed="8"/>
        <rFont val="宋体"/>
        <family val="0"/>
      </rPr>
      <t>。</t>
    </r>
  </si>
  <si>
    <r>
      <t>③本表所列平均学费为一个学生用4个学年修读完该专业（申请毕业专业）各项学分最低要求，所产生的总费用的平均额，不含以下情况产生的费用：
A、学生实际修读学分超出申请毕业专业的培养方案所规定的最低学分（包含但不限于重修、辅修），学生需按照实际修读学分缴纳学分学费；
B、学生</t>
    </r>
    <r>
      <rPr>
        <sz val="11"/>
        <color indexed="8"/>
        <rFont val="宋体"/>
        <family val="0"/>
      </rPr>
      <t>4年未完成学业，需</t>
    </r>
    <r>
      <rPr>
        <sz val="11"/>
        <color indexed="8"/>
        <rFont val="宋体"/>
        <family val="0"/>
      </rPr>
      <t>延后毕业，学生按实际修业的年限按年缴交专业学费。</t>
    </r>
  </si>
  <si>
    <r>
      <t>④学分制允许学生可根据本人实际情况，在每学年选择修读数量不等的学分，故可能出现</t>
    </r>
    <r>
      <rPr>
        <sz val="11"/>
        <color indexed="10"/>
        <rFont val="宋体"/>
        <family val="0"/>
      </rPr>
      <t>学费</t>
    </r>
    <r>
      <rPr>
        <sz val="11"/>
        <color indexed="10"/>
        <rFont val="宋体"/>
        <family val="0"/>
      </rPr>
      <t>总额不变，</t>
    </r>
    <r>
      <rPr>
        <sz val="11"/>
        <color indexed="8"/>
        <rFont val="宋体"/>
        <family val="0"/>
      </rPr>
      <t>每年实际缴纳的学费数额不等的情况。</t>
    </r>
  </si>
  <si>
    <t>⑤我院2017级普通高考入学新生实行学分制收费，有关收费的详细规定以《中山大学南方学院学分制收费管理办法》为准。</t>
  </si>
  <si>
    <t>⑥我院2017级普通高考入学新生住宿费：1900元/学年（含空调）。</t>
  </si>
  <si>
    <t xml:space="preserve">中山大学南方学院2019年本科插班生学分制收费标准                                                                        </t>
  </si>
  <si>
    <t>2年</t>
  </si>
  <si>
    <t>①为该专业毕业要求的最低学分数，即学生在规定的修业年限（2年）内获得该专业所列各项学分数方可申请毕业。学生实际修读课程考试（考核）通过后，即可获得学分。</t>
  </si>
  <si>
    <t>③本表所列平均学费为一个学生用2个学年修读完该专业（申请毕业专业）各项学分最低要求，所产生的总费用的平均额，不含以下情况产生的费用：
A、学生实际修读学分超出申请毕业专业的培养方案所规定的最低学分（包含但不限于重修、辅修），学生需按照实际修读学分缴纳学分学费；
B、学生2年未完成学业，需延后毕业，学生按实际修业的年限按年缴交专业学费。</t>
  </si>
  <si>
    <t>⑤我院2019年本科插班生学生跟随2017级普通高考入学新生实行学分制收费，有关收费的详细规定以《中山大学南方学院学分制收费管理办法》为准。</t>
  </si>
  <si>
    <t>⑥我院2019年本科插班生新生住宿费：1900元/学年（含空调）。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</si>
</sst>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_ * #,##0_ ;_ * \-#,##0_ ;_ * &quot;-&quot;??_ ;_ @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58" fontId="7" fillId="33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43" fontId="6" fillId="34" borderId="9" xfId="50" applyFont="1" applyFill="1" applyBorder="1" applyAlignment="1">
      <alignment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8" fontId="7" fillId="0" borderId="9" xfId="50" applyNumberFormat="1" applyFont="1" applyFill="1" applyBorder="1" applyAlignment="1">
      <alignment horizontal="center" vertical="center" wrapText="1"/>
    </xf>
    <xf numFmtId="43" fontId="6" fillId="33" borderId="9" xfId="5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/>
    </xf>
    <xf numFmtId="43" fontId="6" fillId="0" borderId="9" xfId="5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zoomScaleSheetLayoutView="100" zoomScalePageLayoutView="0" workbookViewId="0" topLeftCell="A8">
      <selection activeCell="A8" sqref="A1:IV16384"/>
    </sheetView>
  </sheetViews>
  <sheetFormatPr defaultColWidth="9.00390625" defaultRowHeight="14.25"/>
  <cols>
    <col min="1" max="1" width="13.125" style="4" customWidth="1"/>
    <col min="2" max="2" width="7.00390625" style="1" customWidth="1"/>
    <col min="3" max="3" width="7.375" style="5" customWidth="1"/>
    <col min="4" max="4" width="6.375" style="6" customWidth="1"/>
    <col min="5" max="5" width="5.50390625" style="6" customWidth="1"/>
    <col min="6" max="6" width="6.50390625" style="6" customWidth="1"/>
    <col min="7" max="7" width="7.375" style="5" customWidth="1"/>
    <col min="8" max="8" width="6.25390625" style="5" customWidth="1"/>
    <col min="9" max="9" width="8.00390625" style="1" customWidth="1"/>
    <col min="10" max="13" width="8.00390625" style="3" customWidth="1"/>
    <col min="14" max="14" width="8.00390625" style="7" customWidth="1"/>
    <col min="15" max="15" width="11.375" style="26" hidden="1" customWidth="1"/>
    <col min="16" max="16" width="7.625" style="1" hidden="1" customWidth="1"/>
    <col min="17" max="17" width="6.625" style="1" hidden="1" customWidth="1"/>
    <col min="18" max="20" width="7.75390625" style="1" hidden="1" customWidth="1"/>
    <col min="21" max="21" width="9.00390625" style="1" customWidth="1"/>
    <col min="22" max="22" width="5.625" style="1" customWidth="1"/>
    <col min="23" max="32" width="9.00390625" style="1" hidden="1" customWidth="1"/>
    <col min="33" max="33" width="5.875" style="1" customWidth="1"/>
    <col min="34" max="34" width="6.50390625" style="1" customWidth="1"/>
    <col min="35" max="207" width="9.00390625" style="1" customWidth="1"/>
  </cols>
  <sheetData>
    <row r="1" spans="1:256" s="1" customFormat="1" ht="39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19.5" customHeight="1">
      <c r="A2" s="8"/>
      <c r="C2" s="9"/>
      <c r="D2" s="9"/>
      <c r="E2" s="9"/>
      <c r="F2" s="9"/>
      <c r="G2" s="9"/>
      <c r="H2" s="9"/>
      <c r="J2" s="9"/>
      <c r="K2" s="9"/>
      <c r="L2" s="9"/>
      <c r="M2" s="9"/>
      <c r="N2" s="7"/>
      <c r="O2" s="9"/>
      <c r="P2" s="9"/>
      <c r="Q2" s="9"/>
      <c r="R2" s="9"/>
      <c r="S2" s="9"/>
      <c r="T2" s="9"/>
      <c r="U2" s="18" t="s">
        <v>1</v>
      </c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4" s="2" customFormat="1" ht="21.75" customHeight="1">
      <c r="A3" s="35" t="s">
        <v>2</v>
      </c>
      <c r="B3" s="42" t="s">
        <v>3</v>
      </c>
      <c r="C3" s="35" t="s">
        <v>4</v>
      </c>
      <c r="D3" s="35"/>
      <c r="E3" s="35"/>
      <c r="F3" s="35"/>
      <c r="G3" s="35"/>
      <c r="H3" s="35"/>
      <c r="I3" s="33" t="s">
        <v>5</v>
      </c>
      <c r="J3" s="33"/>
      <c r="K3" s="33"/>
      <c r="L3" s="33"/>
      <c r="M3" s="33"/>
      <c r="N3" s="33"/>
      <c r="O3" s="34" t="s">
        <v>6</v>
      </c>
      <c r="P3" s="34"/>
      <c r="Q3" s="34"/>
      <c r="R3" s="34"/>
      <c r="S3" s="34"/>
      <c r="T3" s="34"/>
      <c r="U3" s="42" t="s">
        <v>7</v>
      </c>
      <c r="V3" s="42" t="s">
        <v>8</v>
      </c>
      <c r="AG3" s="52" t="s">
        <v>9</v>
      </c>
      <c r="AH3" s="52" t="s">
        <v>10</v>
      </c>
    </row>
    <row r="4" spans="1:34" s="2" customFormat="1" ht="16.5" customHeight="1">
      <c r="A4" s="35"/>
      <c r="B4" s="43"/>
      <c r="C4" s="35"/>
      <c r="D4" s="35"/>
      <c r="E4" s="35"/>
      <c r="F4" s="35"/>
      <c r="G4" s="35"/>
      <c r="H4" s="35"/>
      <c r="I4" s="45" t="s">
        <v>11</v>
      </c>
      <c r="J4" s="35" t="s">
        <v>12</v>
      </c>
      <c r="K4" s="35"/>
      <c r="L4" s="35"/>
      <c r="M4" s="35"/>
      <c r="N4" s="35"/>
      <c r="O4" s="34" t="s">
        <v>13</v>
      </c>
      <c r="P4" s="45" t="s">
        <v>11</v>
      </c>
      <c r="Q4" s="36" t="s">
        <v>14</v>
      </c>
      <c r="R4" s="36"/>
      <c r="S4" s="36"/>
      <c r="T4" s="36"/>
      <c r="U4" s="43"/>
      <c r="V4" s="43"/>
      <c r="AG4" s="52"/>
      <c r="AH4" s="52"/>
    </row>
    <row r="5" spans="1:34" s="2" customFormat="1" ht="23.25" customHeight="1">
      <c r="A5" s="35"/>
      <c r="B5" s="43"/>
      <c r="C5" s="35" t="s">
        <v>15</v>
      </c>
      <c r="D5" s="35" t="s">
        <v>16</v>
      </c>
      <c r="E5" s="35"/>
      <c r="F5" s="35"/>
      <c r="G5" s="35" t="s">
        <v>17</v>
      </c>
      <c r="H5" s="35" t="s">
        <v>18</v>
      </c>
      <c r="I5" s="45"/>
      <c r="J5" s="35" t="s">
        <v>16</v>
      </c>
      <c r="K5" s="35"/>
      <c r="L5" s="35"/>
      <c r="M5" s="35" t="s">
        <v>17</v>
      </c>
      <c r="N5" s="47" t="s">
        <v>18</v>
      </c>
      <c r="O5" s="34"/>
      <c r="P5" s="45"/>
      <c r="Q5" s="46" t="s">
        <v>10</v>
      </c>
      <c r="R5" s="46" t="s">
        <v>16</v>
      </c>
      <c r="S5" s="46" t="s">
        <v>17</v>
      </c>
      <c r="T5" s="46" t="s">
        <v>18</v>
      </c>
      <c r="U5" s="43"/>
      <c r="V5" s="43"/>
      <c r="AG5" s="52"/>
      <c r="AH5" s="52"/>
    </row>
    <row r="6" spans="1:34" s="2" customFormat="1" ht="42" customHeight="1">
      <c r="A6" s="35"/>
      <c r="B6" s="44"/>
      <c r="C6" s="35"/>
      <c r="D6" s="10" t="s">
        <v>19</v>
      </c>
      <c r="E6" s="10" t="s">
        <v>20</v>
      </c>
      <c r="F6" s="10" t="s">
        <v>21</v>
      </c>
      <c r="G6" s="35"/>
      <c r="H6" s="35"/>
      <c r="I6" s="45"/>
      <c r="J6" s="10" t="s">
        <v>19</v>
      </c>
      <c r="K6" s="19" t="s">
        <v>20</v>
      </c>
      <c r="L6" s="19" t="s">
        <v>21</v>
      </c>
      <c r="M6" s="46"/>
      <c r="N6" s="48"/>
      <c r="O6" s="49"/>
      <c r="P6" s="50"/>
      <c r="Q6" s="51"/>
      <c r="R6" s="51"/>
      <c r="S6" s="51"/>
      <c r="T6" s="51"/>
      <c r="U6" s="43"/>
      <c r="V6" s="43"/>
      <c r="AG6" s="52"/>
      <c r="AH6" s="52"/>
    </row>
    <row r="7" spans="1:34" s="3" customFormat="1" ht="23.25" customHeight="1">
      <c r="A7" s="11"/>
      <c r="B7" s="12" t="s">
        <v>22</v>
      </c>
      <c r="C7" s="12" t="s">
        <v>23</v>
      </c>
      <c r="D7" s="12" t="s">
        <v>23</v>
      </c>
      <c r="E7" s="12" t="s">
        <v>23</v>
      </c>
      <c r="F7" s="12" t="s">
        <v>23</v>
      </c>
      <c r="G7" s="12" t="s">
        <v>23</v>
      </c>
      <c r="H7" s="12" t="s">
        <v>23</v>
      </c>
      <c r="I7" s="12" t="s">
        <v>24</v>
      </c>
      <c r="J7" s="12" t="s">
        <v>25</v>
      </c>
      <c r="K7" s="12" t="s">
        <v>25</v>
      </c>
      <c r="L7" s="12" t="s">
        <v>25</v>
      </c>
      <c r="M7" s="12" t="s">
        <v>25</v>
      </c>
      <c r="N7" s="12" t="s">
        <v>25</v>
      </c>
      <c r="O7" s="12" t="s">
        <v>26</v>
      </c>
      <c r="P7" s="12" t="s">
        <v>26</v>
      </c>
      <c r="Q7" s="12" t="s">
        <v>26</v>
      </c>
      <c r="R7" s="12" t="s">
        <v>26</v>
      </c>
      <c r="S7" s="12" t="s">
        <v>26</v>
      </c>
      <c r="T7" s="12" t="s">
        <v>26</v>
      </c>
      <c r="U7" s="12" t="s">
        <v>24</v>
      </c>
      <c r="V7" s="12" t="s">
        <v>27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 t="s">
        <v>27</v>
      </c>
      <c r="AH7" s="12" t="s">
        <v>27</v>
      </c>
    </row>
    <row r="8" spans="1:256" s="1" customFormat="1" ht="24" customHeight="1">
      <c r="A8" s="13" t="s">
        <v>28</v>
      </c>
      <c r="B8" s="14" t="s">
        <v>29</v>
      </c>
      <c r="C8" s="15">
        <f aca="true" t="shared" si="0" ref="C8:C43">D8+E8+F8+G8+H8</f>
        <v>150</v>
      </c>
      <c r="D8" s="15">
        <v>16</v>
      </c>
      <c r="E8" s="15">
        <v>4</v>
      </c>
      <c r="F8" s="15">
        <v>26</v>
      </c>
      <c r="G8" s="15">
        <v>96</v>
      </c>
      <c r="H8" s="15">
        <v>8</v>
      </c>
      <c r="I8" s="15">
        <v>9500</v>
      </c>
      <c r="J8" s="20">
        <v>350</v>
      </c>
      <c r="K8" s="20">
        <v>200</v>
      </c>
      <c r="L8" s="21">
        <v>250</v>
      </c>
      <c r="M8" s="20">
        <v>530</v>
      </c>
      <c r="N8" s="21">
        <v>250</v>
      </c>
      <c r="O8" s="27">
        <f aca="true" t="shared" si="1" ref="O8:O43">P8+D8*J8+E8*K8+F8*L8+G8*M8+H8*N8</f>
        <v>103780</v>
      </c>
      <c r="P8" s="20">
        <f aca="true" t="shared" si="2" ref="P8:P43">I8*4</f>
        <v>38000</v>
      </c>
      <c r="Q8" s="20">
        <f aca="true" t="shared" si="3" ref="Q8:Q43">O8-P8</f>
        <v>65780</v>
      </c>
      <c r="R8" s="21">
        <f aca="true" t="shared" si="4" ref="R8:R43">D8*J8+E8*K8+F8*L8</f>
        <v>12900</v>
      </c>
      <c r="S8" s="20">
        <f aca="true" t="shared" si="5" ref="S8:S43">Q8-R8-T8</f>
        <v>50880</v>
      </c>
      <c r="T8" s="20">
        <f aca="true" t="shared" si="6" ref="T8:T43">H8*N8</f>
        <v>2000</v>
      </c>
      <c r="U8" s="28">
        <v>25945</v>
      </c>
      <c r="V8" s="29">
        <v>1900</v>
      </c>
      <c r="W8" s="29">
        <f>J8*D8</f>
        <v>5600</v>
      </c>
      <c r="X8" s="29">
        <f>K8*E8</f>
        <v>800</v>
      </c>
      <c r="Y8" s="31">
        <f>L8*F8</f>
        <v>6500</v>
      </c>
      <c r="Z8" s="31">
        <f>M8*G8</f>
        <v>50880</v>
      </c>
      <c r="AA8" s="31">
        <f>N8*H8</f>
        <v>2000</v>
      </c>
      <c r="AB8" s="31">
        <f aca="true" t="shared" si="7" ref="AB8:AB43">W8+X8+Y8+Z8+AA8</f>
        <v>65780</v>
      </c>
      <c r="AC8" s="31">
        <f aca="true" t="shared" si="8" ref="AC8:AC43">I8*4</f>
        <v>38000</v>
      </c>
      <c r="AD8" s="31">
        <f aca="true" t="shared" si="9" ref="AD8:AD43">AB8+AC8</f>
        <v>103780</v>
      </c>
      <c r="AE8" s="31">
        <f aca="true" t="shared" si="10" ref="AE8:AE43">AD8/4</f>
        <v>25945</v>
      </c>
      <c r="AF8" s="31"/>
      <c r="AG8" s="31">
        <v>288</v>
      </c>
      <c r="AH8" s="31">
        <f aca="true" t="shared" si="11" ref="AH8:AH43">I8+V8+AG8</f>
        <v>11688</v>
      </c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4" customHeight="1">
      <c r="A9" s="13" t="s">
        <v>30</v>
      </c>
      <c r="B9" s="14" t="s">
        <v>29</v>
      </c>
      <c r="C9" s="15">
        <f t="shared" si="0"/>
        <v>150</v>
      </c>
      <c r="D9" s="15">
        <v>16</v>
      </c>
      <c r="E9" s="15">
        <v>4</v>
      </c>
      <c r="F9" s="15">
        <v>26</v>
      </c>
      <c r="G9" s="15">
        <v>96</v>
      </c>
      <c r="H9" s="15">
        <v>8</v>
      </c>
      <c r="I9" s="15">
        <v>9500</v>
      </c>
      <c r="J9" s="20">
        <v>350</v>
      </c>
      <c r="K9" s="20">
        <v>200</v>
      </c>
      <c r="L9" s="21">
        <v>250</v>
      </c>
      <c r="M9" s="20">
        <v>530</v>
      </c>
      <c r="N9" s="21">
        <v>250</v>
      </c>
      <c r="O9" s="27">
        <f t="shared" si="1"/>
        <v>103780</v>
      </c>
      <c r="P9" s="20">
        <f t="shared" si="2"/>
        <v>38000</v>
      </c>
      <c r="Q9" s="20">
        <f t="shared" si="3"/>
        <v>65780</v>
      </c>
      <c r="R9" s="21">
        <f t="shared" si="4"/>
        <v>12900</v>
      </c>
      <c r="S9" s="20">
        <f t="shared" si="5"/>
        <v>50880</v>
      </c>
      <c r="T9" s="20">
        <f t="shared" si="6"/>
        <v>2000</v>
      </c>
      <c r="U9" s="28">
        <v>25945</v>
      </c>
      <c r="V9" s="29">
        <v>1900</v>
      </c>
      <c r="W9" s="29">
        <f>J9*D9</f>
        <v>5600</v>
      </c>
      <c r="X9" s="29">
        <f>K9*E9</f>
        <v>800</v>
      </c>
      <c r="Y9" s="31">
        <f>L9*F9</f>
        <v>6500</v>
      </c>
      <c r="Z9" s="31">
        <f>M9*G9</f>
        <v>50880</v>
      </c>
      <c r="AA9" s="31">
        <f>N9*H9</f>
        <v>2000</v>
      </c>
      <c r="AB9" s="31">
        <f t="shared" si="7"/>
        <v>65780</v>
      </c>
      <c r="AC9" s="31">
        <f t="shared" si="8"/>
        <v>38000</v>
      </c>
      <c r="AD9" s="31">
        <f t="shared" si="9"/>
        <v>103780</v>
      </c>
      <c r="AE9" s="31">
        <f t="shared" si="10"/>
        <v>25945</v>
      </c>
      <c r="AF9" s="31"/>
      <c r="AG9" s="31">
        <v>288</v>
      </c>
      <c r="AH9" s="31">
        <f t="shared" si="11"/>
        <v>11688</v>
      </c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24" customHeight="1">
      <c r="A10" s="13" t="s">
        <v>31</v>
      </c>
      <c r="B10" s="14" t="s">
        <v>29</v>
      </c>
      <c r="C10" s="15">
        <f t="shared" si="0"/>
        <v>150</v>
      </c>
      <c r="D10" s="15">
        <v>16</v>
      </c>
      <c r="E10" s="15">
        <v>4</v>
      </c>
      <c r="F10" s="15">
        <v>26</v>
      </c>
      <c r="G10" s="15">
        <v>96</v>
      </c>
      <c r="H10" s="15">
        <v>8</v>
      </c>
      <c r="I10" s="15">
        <v>9500</v>
      </c>
      <c r="J10" s="20">
        <v>350</v>
      </c>
      <c r="K10" s="20">
        <v>200</v>
      </c>
      <c r="L10" s="21">
        <v>250</v>
      </c>
      <c r="M10" s="20">
        <v>530</v>
      </c>
      <c r="N10" s="21">
        <v>250</v>
      </c>
      <c r="O10" s="27">
        <f t="shared" si="1"/>
        <v>103780</v>
      </c>
      <c r="P10" s="20">
        <f t="shared" si="2"/>
        <v>38000</v>
      </c>
      <c r="Q10" s="20">
        <f t="shared" si="3"/>
        <v>65780</v>
      </c>
      <c r="R10" s="21">
        <f t="shared" si="4"/>
        <v>12900</v>
      </c>
      <c r="S10" s="20">
        <f t="shared" si="5"/>
        <v>50880</v>
      </c>
      <c r="T10" s="20">
        <f t="shared" si="6"/>
        <v>2000</v>
      </c>
      <c r="U10" s="28">
        <v>25945</v>
      </c>
      <c r="V10" s="29">
        <v>1900</v>
      </c>
      <c r="W10" s="29">
        <f>J10*D10</f>
        <v>5600</v>
      </c>
      <c r="X10" s="29">
        <f>K10*E10</f>
        <v>800</v>
      </c>
      <c r="Y10" s="31">
        <f>L10*F10</f>
        <v>6500</v>
      </c>
      <c r="Z10" s="31">
        <f>M10*G10</f>
        <v>50880</v>
      </c>
      <c r="AA10" s="31">
        <f>N10*H10</f>
        <v>2000</v>
      </c>
      <c r="AB10" s="31">
        <f t="shared" si="7"/>
        <v>65780</v>
      </c>
      <c r="AC10" s="31">
        <f t="shared" si="8"/>
        <v>38000</v>
      </c>
      <c r="AD10" s="31">
        <f t="shared" si="9"/>
        <v>103780</v>
      </c>
      <c r="AE10" s="31">
        <f t="shared" si="10"/>
        <v>25945</v>
      </c>
      <c r="AF10" s="31"/>
      <c r="AG10" s="31">
        <v>288</v>
      </c>
      <c r="AH10" s="31">
        <f t="shared" si="11"/>
        <v>11688</v>
      </c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24" customHeight="1">
      <c r="A11" s="13" t="s">
        <v>32</v>
      </c>
      <c r="B11" s="14" t="s">
        <v>29</v>
      </c>
      <c r="C11" s="15">
        <f t="shared" si="0"/>
        <v>150</v>
      </c>
      <c r="D11" s="15">
        <v>16</v>
      </c>
      <c r="E11" s="15">
        <v>4</v>
      </c>
      <c r="F11" s="15">
        <v>26</v>
      </c>
      <c r="G11" s="15">
        <v>96</v>
      </c>
      <c r="H11" s="15">
        <v>8</v>
      </c>
      <c r="I11" s="15">
        <v>9500</v>
      </c>
      <c r="J11" s="20">
        <v>350</v>
      </c>
      <c r="K11" s="20">
        <v>200</v>
      </c>
      <c r="L11" s="21">
        <v>250</v>
      </c>
      <c r="M11" s="20">
        <v>530</v>
      </c>
      <c r="N11" s="21">
        <v>250</v>
      </c>
      <c r="O11" s="27">
        <f t="shared" si="1"/>
        <v>103780</v>
      </c>
      <c r="P11" s="20">
        <f t="shared" si="2"/>
        <v>38000</v>
      </c>
      <c r="Q11" s="20">
        <f t="shared" si="3"/>
        <v>65780</v>
      </c>
      <c r="R11" s="21">
        <f t="shared" si="4"/>
        <v>12900</v>
      </c>
      <c r="S11" s="20">
        <f t="shared" si="5"/>
        <v>50880</v>
      </c>
      <c r="T11" s="20">
        <f t="shared" si="6"/>
        <v>2000</v>
      </c>
      <c r="U11" s="28">
        <v>25945</v>
      </c>
      <c r="V11" s="29">
        <v>1900</v>
      </c>
      <c r="W11" s="29">
        <f>J11*D11</f>
        <v>5600</v>
      </c>
      <c r="X11" s="29">
        <f>K11*E11</f>
        <v>800</v>
      </c>
      <c r="Y11" s="31">
        <f>L11*F11</f>
        <v>6500</v>
      </c>
      <c r="Z11" s="31">
        <f>M11*G11</f>
        <v>50880</v>
      </c>
      <c r="AA11" s="31">
        <f>N11*H11</f>
        <v>2000</v>
      </c>
      <c r="AB11" s="31">
        <f t="shared" si="7"/>
        <v>65780</v>
      </c>
      <c r="AC11" s="31">
        <f t="shared" si="8"/>
        <v>38000</v>
      </c>
      <c r="AD11" s="31">
        <f t="shared" si="9"/>
        <v>103780</v>
      </c>
      <c r="AE11" s="31">
        <f t="shared" si="10"/>
        <v>25945</v>
      </c>
      <c r="AF11" s="31"/>
      <c r="AG11" s="31">
        <v>288</v>
      </c>
      <c r="AH11" s="31">
        <f t="shared" si="11"/>
        <v>11688</v>
      </c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24" customHeight="1">
      <c r="A12" s="13" t="s">
        <v>33</v>
      </c>
      <c r="B12" s="14" t="s">
        <v>29</v>
      </c>
      <c r="C12" s="15">
        <f t="shared" si="0"/>
        <v>150</v>
      </c>
      <c r="D12" s="15">
        <v>16</v>
      </c>
      <c r="E12" s="15">
        <v>4</v>
      </c>
      <c r="F12" s="15">
        <v>26</v>
      </c>
      <c r="G12" s="15">
        <v>96</v>
      </c>
      <c r="H12" s="15">
        <v>8</v>
      </c>
      <c r="I12" s="15">
        <v>9500</v>
      </c>
      <c r="J12" s="20">
        <v>350</v>
      </c>
      <c r="K12" s="20">
        <v>200</v>
      </c>
      <c r="L12" s="21">
        <v>250</v>
      </c>
      <c r="M12" s="20">
        <v>530</v>
      </c>
      <c r="N12" s="21">
        <v>250</v>
      </c>
      <c r="O12" s="27">
        <f t="shared" si="1"/>
        <v>103780</v>
      </c>
      <c r="P12" s="20">
        <f t="shared" si="2"/>
        <v>38000</v>
      </c>
      <c r="Q12" s="20">
        <f t="shared" si="3"/>
        <v>65780</v>
      </c>
      <c r="R12" s="21">
        <f t="shared" si="4"/>
        <v>12900</v>
      </c>
      <c r="S12" s="20">
        <f t="shared" si="5"/>
        <v>50880</v>
      </c>
      <c r="T12" s="20">
        <f t="shared" si="6"/>
        <v>2000</v>
      </c>
      <c r="U12" s="28">
        <v>25945</v>
      </c>
      <c r="V12" s="29">
        <v>1900</v>
      </c>
      <c r="W12" s="29">
        <f>J12*D12</f>
        <v>5600</v>
      </c>
      <c r="X12" s="29">
        <f>K12*E12</f>
        <v>800</v>
      </c>
      <c r="Y12" s="31">
        <f>L12*F12</f>
        <v>6500</v>
      </c>
      <c r="Z12" s="31">
        <f>M12*G12</f>
        <v>50880</v>
      </c>
      <c r="AA12" s="31">
        <f>N12*H12</f>
        <v>2000</v>
      </c>
      <c r="AB12" s="31">
        <f t="shared" si="7"/>
        <v>65780</v>
      </c>
      <c r="AC12" s="31">
        <f t="shared" si="8"/>
        <v>38000</v>
      </c>
      <c r="AD12" s="31">
        <f t="shared" si="9"/>
        <v>103780</v>
      </c>
      <c r="AE12" s="31">
        <f t="shared" si="10"/>
        <v>25945</v>
      </c>
      <c r="AF12" s="31"/>
      <c r="AG12" s="31">
        <v>288</v>
      </c>
      <c r="AH12" s="31">
        <f t="shared" si="11"/>
        <v>11688</v>
      </c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24" customHeight="1">
      <c r="A13" s="13" t="s">
        <v>34</v>
      </c>
      <c r="B13" s="14" t="s">
        <v>29</v>
      </c>
      <c r="C13" s="15">
        <f t="shared" si="0"/>
        <v>150</v>
      </c>
      <c r="D13" s="15">
        <v>16</v>
      </c>
      <c r="E13" s="15">
        <v>4</v>
      </c>
      <c r="F13" s="15">
        <v>26</v>
      </c>
      <c r="G13" s="15">
        <v>96</v>
      </c>
      <c r="H13" s="15">
        <v>8</v>
      </c>
      <c r="I13" s="15">
        <v>9500</v>
      </c>
      <c r="J13" s="20">
        <v>350</v>
      </c>
      <c r="K13" s="20">
        <v>200</v>
      </c>
      <c r="L13" s="21">
        <v>250</v>
      </c>
      <c r="M13" s="20">
        <v>530</v>
      </c>
      <c r="N13" s="21">
        <v>250</v>
      </c>
      <c r="O13" s="27">
        <f t="shared" si="1"/>
        <v>103780</v>
      </c>
      <c r="P13" s="20">
        <f t="shared" si="2"/>
        <v>38000</v>
      </c>
      <c r="Q13" s="20">
        <f t="shared" si="3"/>
        <v>65780</v>
      </c>
      <c r="R13" s="21">
        <f t="shared" si="4"/>
        <v>12900</v>
      </c>
      <c r="S13" s="20">
        <f t="shared" si="5"/>
        <v>50880</v>
      </c>
      <c r="T13" s="20">
        <f t="shared" si="6"/>
        <v>2000</v>
      </c>
      <c r="U13" s="28">
        <v>25945</v>
      </c>
      <c r="V13" s="29">
        <v>1900</v>
      </c>
      <c r="W13" s="29">
        <f>J13*D13</f>
        <v>5600</v>
      </c>
      <c r="X13" s="29">
        <f>K13*E13</f>
        <v>800</v>
      </c>
      <c r="Y13" s="31">
        <f>L13*F13</f>
        <v>6500</v>
      </c>
      <c r="Z13" s="31">
        <f>M13*G13</f>
        <v>50880</v>
      </c>
      <c r="AA13" s="31">
        <f>N13*H13</f>
        <v>2000</v>
      </c>
      <c r="AB13" s="31">
        <f t="shared" si="7"/>
        <v>65780</v>
      </c>
      <c r="AC13" s="31">
        <f t="shared" si="8"/>
        <v>38000</v>
      </c>
      <c r="AD13" s="31">
        <f t="shared" si="9"/>
        <v>103780</v>
      </c>
      <c r="AE13" s="31">
        <f t="shared" si="10"/>
        <v>25945</v>
      </c>
      <c r="AF13" s="31"/>
      <c r="AG13" s="31">
        <v>288</v>
      </c>
      <c r="AH13" s="31">
        <f t="shared" si="11"/>
        <v>11688</v>
      </c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24" customHeight="1">
      <c r="A14" s="13" t="s">
        <v>35</v>
      </c>
      <c r="B14" s="14" t="s">
        <v>29</v>
      </c>
      <c r="C14" s="15">
        <f t="shared" si="0"/>
        <v>150</v>
      </c>
      <c r="D14" s="15">
        <v>16</v>
      </c>
      <c r="E14" s="15">
        <v>4</v>
      </c>
      <c r="F14" s="15">
        <v>26</v>
      </c>
      <c r="G14" s="15">
        <v>96</v>
      </c>
      <c r="H14" s="15">
        <v>8</v>
      </c>
      <c r="I14" s="15">
        <v>9500</v>
      </c>
      <c r="J14" s="20">
        <v>350</v>
      </c>
      <c r="K14" s="20">
        <v>200</v>
      </c>
      <c r="L14" s="21">
        <v>250</v>
      </c>
      <c r="M14" s="20">
        <v>530</v>
      </c>
      <c r="N14" s="21">
        <v>250</v>
      </c>
      <c r="O14" s="27">
        <f t="shared" si="1"/>
        <v>103780</v>
      </c>
      <c r="P14" s="20">
        <f t="shared" si="2"/>
        <v>38000</v>
      </c>
      <c r="Q14" s="20">
        <f t="shared" si="3"/>
        <v>65780</v>
      </c>
      <c r="R14" s="21">
        <f t="shared" si="4"/>
        <v>12900</v>
      </c>
      <c r="S14" s="20">
        <f t="shared" si="5"/>
        <v>50880</v>
      </c>
      <c r="T14" s="20">
        <f t="shared" si="6"/>
        <v>2000</v>
      </c>
      <c r="U14" s="28">
        <v>25945</v>
      </c>
      <c r="V14" s="29">
        <v>1900</v>
      </c>
      <c r="W14" s="29">
        <f>J14*D14</f>
        <v>5600</v>
      </c>
      <c r="X14" s="29">
        <f>K14*E14</f>
        <v>800</v>
      </c>
      <c r="Y14" s="31">
        <f>L14*F14</f>
        <v>6500</v>
      </c>
      <c r="Z14" s="31">
        <f>M14*G14</f>
        <v>50880</v>
      </c>
      <c r="AA14" s="31">
        <f>N14*H14</f>
        <v>2000</v>
      </c>
      <c r="AB14" s="31">
        <f t="shared" si="7"/>
        <v>65780</v>
      </c>
      <c r="AC14" s="31">
        <f t="shared" si="8"/>
        <v>38000</v>
      </c>
      <c r="AD14" s="31">
        <f t="shared" si="9"/>
        <v>103780</v>
      </c>
      <c r="AE14" s="31">
        <f t="shared" si="10"/>
        <v>25945</v>
      </c>
      <c r="AF14" s="31"/>
      <c r="AG14" s="31">
        <v>288</v>
      </c>
      <c r="AH14" s="31">
        <f t="shared" si="11"/>
        <v>11688</v>
      </c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24" customHeight="1">
      <c r="A15" s="13" t="s">
        <v>36</v>
      </c>
      <c r="B15" s="14" t="s">
        <v>29</v>
      </c>
      <c r="C15" s="15">
        <f t="shared" si="0"/>
        <v>150</v>
      </c>
      <c r="D15" s="15">
        <v>16</v>
      </c>
      <c r="E15" s="15">
        <v>4</v>
      </c>
      <c r="F15" s="15">
        <v>26</v>
      </c>
      <c r="G15" s="15">
        <v>96</v>
      </c>
      <c r="H15" s="15">
        <v>8</v>
      </c>
      <c r="I15" s="15">
        <v>9500</v>
      </c>
      <c r="J15" s="20">
        <v>350</v>
      </c>
      <c r="K15" s="20">
        <v>200</v>
      </c>
      <c r="L15" s="21">
        <v>250</v>
      </c>
      <c r="M15" s="20">
        <v>530</v>
      </c>
      <c r="N15" s="21">
        <v>250</v>
      </c>
      <c r="O15" s="27">
        <f t="shared" si="1"/>
        <v>103780</v>
      </c>
      <c r="P15" s="20">
        <f t="shared" si="2"/>
        <v>38000</v>
      </c>
      <c r="Q15" s="20">
        <f t="shared" si="3"/>
        <v>65780</v>
      </c>
      <c r="R15" s="21">
        <f t="shared" si="4"/>
        <v>12900</v>
      </c>
      <c r="S15" s="20">
        <f t="shared" si="5"/>
        <v>50880</v>
      </c>
      <c r="T15" s="20">
        <f t="shared" si="6"/>
        <v>2000</v>
      </c>
      <c r="U15" s="28">
        <v>25945</v>
      </c>
      <c r="V15" s="29">
        <v>1900</v>
      </c>
      <c r="W15" s="29">
        <f>J15*D15</f>
        <v>5600</v>
      </c>
      <c r="X15" s="29">
        <f>K15*E15</f>
        <v>800</v>
      </c>
      <c r="Y15" s="31">
        <f>L15*F15</f>
        <v>6500</v>
      </c>
      <c r="Z15" s="31">
        <f>M15*G15</f>
        <v>50880</v>
      </c>
      <c r="AA15" s="31">
        <f>N15*H15</f>
        <v>2000</v>
      </c>
      <c r="AB15" s="31">
        <f t="shared" si="7"/>
        <v>65780</v>
      </c>
      <c r="AC15" s="31">
        <f t="shared" si="8"/>
        <v>38000</v>
      </c>
      <c r="AD15" s="31">
        <f t="shared" si="9"/>
        <v>103780</v>
      </c>
      <c r="AE15" s="31">
        <f t="shared" si="10"/>
        <v>25945</v>
      </c>
      <c r="AF15" s="31"/>
      <c r="AG15" s="31">
        <v>288</v>
      </c>
      <c r="AH15" s="31">
        <f t="shared" si="11"/>
        <v>11688</v>
      </c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24" customHeight="1">
      <c r="A16" s="13" t="s">
        <v>37</v>
      </c>
      <c r="B16" s="14" t="s">
        <v>29</v>
      </c>
      <c r="C16" s="15">
        <f t="shared" si="0"/>
        <v>150</v>
      </c>
      <c r="D16" s="15">
        <v>16</v>
      </c>
      <c r="E16" s="15">
        <v>4</v>
      </c>
      <c r="F16" s="15">
        <v>26</v>
      </c>
      <c r="G16" s="15">
        <v>96</v>
      </c>
      <c r="H16" s="15">
        <v>8</v>
      </c>
      <c r="I16" s="15">
        <v>9500</v>
      </c>
      <c r="J16" s="20">
        <v>350</v>
      </c>
      <c r="K16" s="20">
        <v>200</v>
      </c>
      <c r="L16" s="21">
        <v>250</v>
      </c>
      <c r="M16" s="20">
        <v>530</v>
      </c>
      <c r="N16" s="21">
        <v>250</v>
      </c>
      <c r="O16" s="27">
        <f t="shared" si="1"/>
        <v>103780</v>
      </c>
      <c r="P16" s="20">
        <f t="shared" si="2"/>
        <v>38000</v>
      </c>
      <c r="Q16" s="20">
        <f t="shared" si="3"/>
        <v>65780</v>
      </c>
      <c r="R16" s="21">
        <f t="shared" si="4"/>
        <v>12900</v>
      </c>
      <c r="S16" s="20">
        <f t="shared" si="5"/>
        <v>50880</v>
      </c>
      <c r="T16" s="20">
        <f t="shared" si="6"/>
        <v>2000</v>
      </c>
      <c r="U16" s="28">
        <v>25945</v>
      </c>
      <c r="V16" s="29">
        <v>1900</v>
      </c>
      <c r="W16" s="29">
        <f>J16*D16</f>
        <v>5600</v>
      </c>
      <c r="X16" s="29">
        <f>K16*E16</f>
        <v>800</v>
      </c>
      <c r="Y16" s="31">
        <f>L16*F16</f>
        <v>6500</v>
      </c>
      <c r="Z16" s="31">
        <f>M16*G16</f>
        <v>50880</v>
      </c>
      <c r="AA16" s="31">
        <f>N16*H16</f>
        <v>2000</v>
      </c>
      <c r="AB16" s="31">
        <f t="shared" si="7"/>
        <v>65780</v>
      </c>
      <c r="AC16" s="31">
        <f t="shared" si="8"/>
        <v>38000</v>
      </c>
      <c r="AD16" s="31">
        <f t="shared" si="9"/>
        <v>103780</v>
      </c>
      <c r="AE16" s="31">
        <f t="shared" si="10"/>
        <v>25945</v>
      </c>
      <c r="AF16" s="31"/>
      <c r="AG16" s="31">
        <v>288</v>
      </c>
      <c r="AH16" s="31">
        <f t="shared" si="11"/>
        <v>11688</v>
      </c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24" customHeight="1">
      <c r="A17" s="16" t="s">
        <v>38</v>
      </c>
      <c r="B17" s="14" t="s">
        <v>29</v>
      </c>
      <c r="C17" s="17">
        <f t="shared" si="0"/>
        <v>150</v>
      </c>
      <c r="D17" s="17">
        <v>16</v>
      </c>
      <c r="E17" s="17">
        <v>4</v>
      </c>
      <c r="F17" s="17">
        <v>26</v>
      </c>
      <c r="G17" s="17">
        <v>96</v>
      </c>
      <c r="H17" s="17">
        <v>8</v>
      </c>
      <c r="I17" s="17">
        <v>9500</v>
      </c>
      <c r="J17" s="23">
        <v>350</v>
      </c>
      <c r="K17" s="23">
        <v>200</v>
      </c>
      <c r="L17" s="24">
        <v>250</v>
      </c>
      <c r="M17" s="23">
        <v>530</v>
      </c>
      <c r="N17" s="24">
        <v>250</v>
      </c>
      <c r="O17" s="27">
        <f t="shared" si="1"/>
        <v>103780</v>
      </c>
      <c r="P17" s="23">
        <f t="shared" si="2"/>
        <v>38000</v>
      </c>
      <c r="Q17" s="23">
        <f t="shared" si="3"/>
        <v>65780</v>
      </c>
      <c r="R17" s="24">
        <f t="shared" si="4"/>
        <v>12900</v>
      </c>
      <c r="S17" s="23">
        <f t="shared" si="5"/>
        <v>50880</v>
      </c>
      <c r="T17" s="23">
        <f t="shared" si="6"/>
        <v>2000</v>
      </c>
      <c r="U17" s="30">
        <v>25945</v>
      </c>
      <c r="V17" s="29">
        <v>1900</v>
      </c>
      <c r="W17" s="29">
        <f>J17*D17</f>
        <v>5600</v>
      </c>
      <c r="X17" s="29">
        <f>K17*E17</f>
        <v>800</v>
      </c>
      <c r="Y17" s="31">
        <f>L17*F17</f>
        <v>6500</v>
      </c>
      <c r="Z17" s="31">
        <f>M17*G17</f>
        <v>50880</v>
      </c>
      <c r="AA17" s="31">
        <f>N17*H17</f>
        <v>2000</v>
      </c>
      <c r="AB17" s="31">
        <f t="shared" si="7"/>
        <v>65780</v>
      </c>
      <c r="AC17" s="31">
        <f t="shared" si="8"/>
        <v>38000</v>
      </c>
      <c r="AD17" s="31">
        <f t="shared" si="9"/>
        <v>103780</v>
      </c>
      <c r="AE17" s="31">
        <f t="shared" si="10"/>
        <v>25945</v>
      </c>
      <c r="AF17" s="31"/>
      <c r="AG17" s="31">
        <v>288</v>
      </c>
      <c r="AH17" s="31">
        <f t="shared" si="11"/>
        <v>11688</v>
      </c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24" customHeight="1">
      <c r="A18" s="16" t="s">
        <v>39</v>
      </c>
      <c r="B18" s="14" t="s">
        <v>29</v>
      </c>
      <c r="C18" s="17">
        <f t="shared" si="0"/>
        <v>150</v>
      </c>
      <c r="D18" s="17">
        <v>16</v>
      </c>
      <c r="E18" s="17">
        <v>4</v>
      </c>
      <c r="F18" s="17">
        <v>26</v>
      </c>
      <c r="G18" s="17">
        <v>96</v>
      </c>
      <c r="H18" s="17">
        <v>8</v>
      </c>
      <c r="I18" s="17">
        <v>9500</v>
      </c>
      <c r="J18" s="23">
        <v>350</v>
      </c>
      <c r="K18" s="23">
        <v>200</v>
      </c>
      <c r="L18" s="24">
        <v>250</v>
      </c>
      <c r="M18" s="23">
        <v>530</v>
      </c>
      <c r="N18" s="24">
        <v>250</v>
      </c>
      <c r="O18" s="27">
        <f t="shared" si="1"/>
        <v>103780</v>
      </c>
      <c r="P18" s="23">
        <f t="shared" si="2"/>
        <v>38000</v>
      </c>
      <c r="Q18" s="23">
        <f t="shared" si="3"/>
        <v>65780</v>
      </c>
      <c r="R18" s="24">
        <f t="shared" si="4"/>
        <v>12900</v>
      </c>
      <c r="S18" s="23">
        <f t="shared" si="5"/>
        <v>50880</v>
      </c>
      <c r="T18" s="23">
        <f t="shared" si="6"/>
        <v>2000</v>
      </c>
      <c r="U18" s="30">
        <v>25945</v>
      </c>
      <c r="V18" s="29">
        <v>1900</v>
      </c>
      <c r="W18" s="29">
        <f>J18*D18</f>
        <v>5600</v>
      </c>
      <c r="X18" s="29">
        <f>K18*E18</f>
        <v>800</v>
      </c>
      <c r="Y18" s="31">
        <f>L18*F18</f>
        <v>6500</v>
      </c>
      <c r="Z18" s="31">
        <f>M18*G18</f>
        <v>50880</v>
      </c>
      <c r="AA18" s="31">
        <f>N18*H18</f>
        <v>2000</v>
      </c>
      <c r="AB18" s="31">
        <f t="shared" si="7"/>
        <v>65780</v>
      </c>
      <c r="AC18" s="31">
        <f t="shared" si="8"/>
        <v>38000</v>
      </c>
      <c r="AD18" s="31">
        <f t="shared" si="9"/>
        <v>103780</v>
      </c>
      <c r="AE18" s="31">
        <f t="shared" si="10"/>
        <v>25945</v>
      </c>
      <c r="AF18" s="31"/>
      <c r="AG18" s="31">
        <v>288</v>
      </c>
      <c r="AH18" s="31">
        <f t="shared" si="11"/>
        <v>11688</v>
      </c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34" s="25" customFormat="1" ht="24" customHeight="1">
      <c r="A19" s="13" t="s">
        <v>40</v>
      </c>
      <c r="B19" s="14" t="s">
        <v>29</v>
      </c>
      <c r="C19" s="15">
        <f t="shared" si="0"/>
        <v>165</v>
      </c>
      <c r="D19" s="15">
        <v>16</v>
      </c>
      <c r="E19" s="15">
        <v>4</v>
      </c>
      <c r="F19" s="15">
        <v>23</v>
      </c>
      <c r="G19" s="15">
        <v>114</v>
      </c>
      <c r="H19" s="15">
        <v>8</v>
      </c>
      <c r="I19" s="15">
        <v>9000</v>
      </c>
      <c r="J19" s="20">
        <v>350</v>
      </c>
      <c r="K19" s="20">
        <v>200</v>
      </c>
      <c r="L19" s="21">
        <v>250</v>
      </c>
      <c r="M19" s="20">
        <v>500</v>
      </c>
      <c r="N19" s="21">
        <v>250</v>
      </c>
      <c r="O19" s="27">
        <f t="shared" si="1"/>
        <v>107150</v>
      </c>
      <c r="P19" s="20">
        <f t="shared" si="2"/>
        <v>36000</v>
      </c>
      <c r="Q19" s="20">
        <f t="shared" si="3"/>
        <v>71150</v>
      </c>
      <c r="R19" s="21">
        <f t="shared" si="4"/>
        <v>12150</v>
      </c>
      <c r="S19" s="20">
        <f t="shared" si="5"/>
        <v>57000</v>
      </c>
      <c r="T19" s="20">
        <f t="shared" si="6"/>
        <v>2000</v>
      </c>
      <c r="U19" s="30">
        <v>26787.5</v>
      </c>
      <c r="V19" s="29">
        <v>1900</v>
      </c>
      <c r="W19" s="29">
        <f>J19*D19</f>
        <v>5600</v>
      </c>
      <c r="X19" s="29">
        <f>K19*E19</f>
        <v>800</v>
      </c>
      <c r="Y19" s="31">
        <f>L19*F19</f>
        <v>5750</v>
      </c>
      <c r="Z19" s="31">
        <f>M19*G19</f>
        <v>57000</v>
      </c>
      <c r="AA19" s="31">
        <f>N19*H19</f>
        <v>2000</v>
      </c>
      <c r="AB19" s="31">
        <f t="shared" si="7"/>
        <v>71150</v>
      </c>
      <c r="AC19" s="31">
        <f t="shared" si="8"/>
        <v>36000</v>
      </c>
      <c r="AD19" s="31">
        <f t="shared" si="9"/>
        <v>107150</v>
      </c>
      <c r="AE19" s="31">
        <f t="shared" si="10"/>
        <v>26787.5</v>
      </c>
      <c r="AF19" s="31"/>
      <c r="AG19" s="31">
        <v>288</v>
      </c>
      <c r="AH19" s="31">
        <f t="shared" si="11"/>
        <v>11188</v>
      </c>
    </row>
    <row r="20" spans="1:256" s="1" customFormat="1" ht="24" customHeight="1">
      <c r="A20" s="13" t="s">
        <v>41</v>
      </c>
      <c r="B20" s="14" t="s">
        <v>29</v>
      </c>
      <c r="C20" s="15">
        <f t="shared" si="0"/>
        <v>150</v>
      </c>
      <c r="D20" s="15">
        <v>0</v>
      </c>
      <c r="E20" s="15">
        <v>4</v>
      </c>
      <c r="F20" s="15">
        <v>22</v>
      </c>
      <c r="G20" s="15">
        <v>116</v>
      </c>
      <c r="H20" s="15">
        <v>8</v>
      </c>
      <c r="I20" s="15">
        <v>9500</v>
      </c>
      <c r="J20" s="20">
        <v>0</v>
      </c>
      <c r="K20" s="20">
        <v>200</v>
      </c>
      <c r="L20" s="21">
        <v>250</v>
      </c>
      <c r="M20" s="20">
        <v>500</v>
      </c>
      <c r="N20" s="21">
        <v>250</v>
      </c>
      <c r="O20" s="27">
        <f t="shared" si="1"/>
        <v>104300</v>
      </c>
      <c r="P20" s="20">
        <f t="shared" si="2"/>
        <v>38000</v>
      </c>
      <c r="Q20" s="20">
        <f t="shared" si="3"/>
        <v>66300</v>
      </c>
      <c r="R20" s="21">
        <f t="shared" si="4"/>
        <v>6300</v>
      </c>
      <c r="S20" s="20">
        <f t="shared" si="5"/>
        <v>58000</v>
      </c>
      <c r="T20" s="20">
        <f t="shared" si="6"/>
        <v>2000</v>
      </c>
      <c r="U20" s="30">
        <v>26075</v>
      </c>
      <c r="V20" s="29">
        <v>1900</v>
      </c>
      <c r="W20" s="29">
        <f>J20*D20</f>
        <v>0</v>
      </c>
      <c r="X20" s="29">
        <f>K20*E20</f>
        <v>800</v>
      </c>
      <c r="Y20" s="31">
        <f>L20*F20</f>
        <v>5500</v>
      </c>
      <c r="Z20" s="31">
        <f>M20*G20</f>
        <v>58000</v>
      </c>
      <c r="AA20" s="31">
        <f>N20*H20</f>
        <v>2000</v>
      </c>
      <c r="AB20" s="31">
        <f t="shared" si="7"/>
        <v>66300</v>
      </c>
      <c r="AC20" s="31">
        <f t="shared" si="8"/>
        <v>38000</v>
      </c>
      <c r="AD20" s="31">
        <f t="shared" si="9"/>
        <v>104300</v>
      </c>
      <c r="AE20" s="31">
        <f t="shared" si="10"/>
        <v>26075</v>
      </c>
      <c r="AF20" s="31"/>
      <c r="AG20" s="31">
        <v>288</v>
      </c>
      <c r="AH20" s="31">
        <f t="shared" si="11"/>
        <v>11688</v>
      </c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4" customHeight="1">
      <c r="A21" s="13" t="s">
        <v>42</v>
      </c>
      <c r="B21" s="14" t="s">
        <v>29</v>
      </c>
      <c r="C21" s="15">
        <f t="shared" si="0"/>
        <v>150</v>
      </c>
      <c r="D21" s="15">
        <v>0</v>
      </c>
      <c r="E21" s="15">
        <v>4</v>
      </c>
      <c r="F21" s="15">
        <v>25</v>
      </c>
      <c r="G21" s="15">
        <v>113</v>
      </c>
      <c r="H21" s="15">
        <v>8</v>
      </c>
      <c r="I21" s="15">
        <v>9500</v>
      </c>
      <c r="J21" s="20">
        <v>0</v>
      </c>
      <c r="K21" s="20">
        <v>200</v>
      </c>
      <c r="L21" s="21">
        <v>250</v>
      </c>
      <c r="M21" s="20">
        <v>500</v>
      </c>
      <c r="N21" s="21">
        <v>250</v>
      </c>
      <c r="O21" s="27">
        <f t="shared" si="1"/>
        <v>103550</v>
      </c>
      <c r="P21" s="20">
        <f t="shared" si="2"/>
        <v>38000</v>
      </c>
      <c r="Q21" s="20">
        <f t="shared" si="3"/>
        <v>65550</v>
      </c>
      <c r="R21" s="21">
        <f t="shared" si="4"/>
        <v>7050</v>
      </c>
      <c r="S21" s="20">
        <f t="shared" si="5"/>
        <v>56500</v>
      </c>
      <c r="T21" s="20">
        <f t="shared" si="6"/>
        <v>2000</v>
      </c>
      <c r="U21" s="30">
        <v>25887.5</v>
      </c>
      <c r="V21" s="29">
        <v>1900</v>
      </c>
      <c r="W21" s="29">
        <f>J21*D21</f>
        <v>0</v>
      </c>
      <c r="X21" s="29">
        <f>K21*E21</f>
        <v>800</v>
      </c>
      <c r="Y21" s="31">
        <f>L21*F21</f>
        <v>6250</v>
      </c>
      <c r="Z21" s="31">
        <f>M21*G21</f>
        <v>56500</v>
      </c>
      <c r="AA21" s="31">
        <f>N21*H21</f>
        <v>2000</v>
      </c>
      <c r="AB21" s="31">
        <f t="shared" si="7"/>
        <v>65550</v>
      </c>
      <c r="AC21" s="31">
        <f t="shared" si="8"/>
        <v>38000</v>
      </c>
      <c r="AD21" s="31">
        <f t="shared" si="9"/>
        <v>103550</v>
      </c>
      <c r="AE21" s="31">
        <f t="shared" si="10"/>
        <v>25887.5</v>
      </c>
      <c r="AF21" s="31"/>
      <c r="AG21" s="31">
        <v>288</v>
      </c>
      <c r="AH21" s="31">
        <f t="shared" si="11"/>
        <v>11688</v>
      </c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4" customHeight="1">
      <c r="A22" s="13" t="s">
        <v>43</v>
      </c>
      <c r="B22" s="14" t="s">
        <v>29</v>
      </c>
      <c r="C22" s="15">
        <f t="shared" si="0"/>
        <v>150</v>
      </c>
      <c r="D22" s="15">
        <v>0</v>
      </c>
      <c r="E22" s="15">
        <v>4</v>
      </c>
      <c r="F22" s="15">
        <v>22</v>
      </c>
      <c r="G22" s="15">
        <v>116</v>
      </c>
      <c r="H22" s="15">
        <v>8</v>
      </c>
      <c r="I22" s="15">
        <v>9500</v>
      </c>
      <c r="J22" s="20">
        <v>0</v>
      </c>
      <c r="K22" s="20">
        <v>200</v>
      </c>
      <c r="L22" s="21">
        <v>250</v>
      </c>
      <c r="M22" s="20">
        <v>500</v>
      </c>
      <c r="N22" s="21">
        <v>250</v>
      </c>
      <c r="O22" s="27">
        <f t="shared" si="1"/>
        <v>104300</v>
      </c>
      <c r="P22" s="20">
        <f t="shared" si="2"/>
        <v>38000</v>
      </c>
      <c r="Q22" s="20">
        <f t="shared" si="3"/>
        <v>66300</v>
      </c>
      <c r="R22" s="21">
        <f t="shared" si="4"/>
        <v>6300</v>
      </c>
      <c r="S22" s="20">
        <f t="shared" si="5"/>
        <v>58000</v>
      </c>
      <c r="T22" s="20">
        <f t="shared" si="6"/>
        <v>2000</v>
      </c>
      <c r="U22" s="30">
        <v>26075</v>
      </c>
      <c r="V22" s="29">
        <v>1900</v>
      </c>
      <c r="W22" s="29">
        <f>J22*D22</f>
        <v>0</v>
      </c>
      <c r="X22" s="29">
        <f>K22*E22</f>
        <v>800</v>
      </c>
      <c r="Y22" s="31">
        <f>L22*F22</f>
        <v>5500</v>
      </c>
      <c r="Z22" s="31">
        <f>M22*G22</f>
        <v>58000</v>
      </c>
      <c r="AA22" s="31">
        <f>N22*H22</f>
        <v>2000</v>
      </c>
      <c r="AB22" s="31">
        <f t="shared" si="7"/>
        <v>66300</v>
      </c>
      <c r="AC22" s="31">
        <f t="shared" si="8"/>
        <v>38000</v>
      </c>
      <c r="AD22" s="31">
        <f t="shared" si="9"/>
        <v>104300</v>
      </c>
      <c r="AE22" s="31">
        <f t="shared" si="10"/>
        <v>26075</v>
      </c>
      <c r="AF22" s="31"/>
      <c r="AG22" s="31">
        <v>288</v>
      </c>
      <c r="AH22" s="31">
        <f t="shared" si="11"/>
        <v>11688</v>
      </c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4" customHeight="1">
      <c r="A23" s="13" t="s">
        <v>44</v>
      </c>
      <c r="B23" s="14" t="s">
        <v>29</v>
      </c>
      <c r="C23" s="15">
        <f t="shared" si="0"/>
        <v>150</v>
      </c>
      <c r="D23" s="15">
        <v>0</v>
      </c>
      <c r="E23" s="15">
        <v>4</v>
      </c>
      <c r="F23" s="15">
        <v>25</v>
      </c>
      <c r="G23" s="15">
        <v>113</v>
      </c>
      <c r="H23" s="15">
        <v>8</v>
      </c>
      <c r="I23" s="15">
        <v>9500</v>
      </c>
      <c r="J23" s="20">
        <v>0</v>
      </c>
      <c r="K23" s="20">
        <v>200</v>
      </c>
      <c r="L23" s="21">
        <v>250</v>
      </c>
      <c r="M23" s="20">
        <v>500</v>
      </c>
      <c r="N23" s="21">
        <v>250</v>
      </c>
      <c r="O23" s="27">
        <f t="shared" si="1"/>
        <v>103550</v>
      </c>
      <c r="P23" s="20">
        <f t="shared" si="2"/>
        <v>38000</v>
      </c>
      <c r="Q23" s="20">
        <f t="shared" si="3"/>
        <v>65550</v>
      </c>
      <c r="R23" s="21">
        <f t="shared" si="4"/>
        <v>7050</v>
      </c>
      <c r="S23" s="20">
        <f t="shared" si="5"/>
        <v>56500</v>
      </c>
      <c r="T23" s="20">
        <f t="shared" si="6"/>
        <v>2000</v>
      </c>
      <c r="U23" s="30">
        <v>25887.5</v>
      </c>
      <c r="V23" s="29">
        <v>1900</v>
      </c>
      <c r="W23" s="29">
        <f>J23*D23</f>
        <v>0</v>
      </c>
      <c r="X23" s="29">
        <f>K23*E23</f>
        <v>800</v>
      </c>
      <c r="Y23" s="31">
        <f>L23*F23</f>
        <v>6250</v>
      </c>
      <c r="Z23" s="31">
        <f>M23*G23</f>
        <v>56500</v>
      </c>
      <c r="AA23" s="31">
        <f>N23*H23</f>
        <v>2000</v>
      </c>
      <c r="AB23" s="31">
        <f t="shared" si="7"/>
        <v>65550</v>
      </c>
      <c r="AC23" s="31">
        <f t="shared" si="8"/>
        <v>38000</v>
      </c>
      <c r="AD23" s="31">
        <f t="shared" si="9"/>
        <v>103550</v>
      </c>
      <c r="AE23" s="31">
        <f t="shared" si="10"/>
        <v>25887.5</v>
      </c>
      <c r="AF23" s="31"/>
      <c r="AG23" s="31">
        <v>288</v>
      </c>
      <c r="AH23" s="31">
        <f t="shared" si="11"/>
        <v>11688</v>
      </c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4" customHeight="1">
      <c r="A24" s="13" t="s">
        <v>45</v>
      </c>
      <c r="B24" s="14" t="s">
        <v>29</v>
      </c>
      <c r="C24" s="15">
        <f t="shared" si="0"/>
        <v>150</v>
      </c>
      <c r="D24" s="15">
        <v>0</v>
      </c>
      <c r="E24" s="15">
        <v>4</v>
      </c>
      <c r="F24" s="15">
        <v>25</v>
      </c>
      <c r="G24" s="15">
        <v>113</v>
      </c>
      <c r="H24" s="15">
        <v>8</v>
      </c>
      <c r="I24" s="15">
        <v>9500</v>
      </c>
      <c r="J24" s="20">
        <v>0</v>
      </c>
      <c r="K24" s="20">
        <v>200</v>
      </c>
      <c r="L24" s="21">
        <v>250</v>
      </c>
      <c r="M24" s="20">
        <v>500</v>
      </c>
      <c r="N24" s="21">
        <v>250</v>
      </c>
      <c r="O24" s="27">
        <f t="shared" si="1"/>
        <v>103550</v>
      </c>
      <c r="P24" s="20">
        <f t="shared" si="2"/>
        <v>38000</v>
      </c>
      <c r="Q24" s="20">
        <f t="shared" si="3"/>
        <v>65550</v>
      </c>
      <c r="R24" s="21">
        <f t="shared" si="4"/>
        <v>7050</v>
      </c>
      <c r="S24" s="20">
        <f t="shared" si="5"/>
        <v>56500</v>
      </c>
      <c r="T24" s="20">
        <f t="shared" si="6"/>
        <v>2000</v>
      </c>
      <c r="U24" s="30">
        <v>25887.5</v>
      </c>
      <c r="V24" s="29">
        <v>1900</v>
      </c>
      <c r="W24" s="29">
        <f>J24*D24</f>
        <v>0</v>
      </c>
      <c r="X24" s="29">
        <f>K24*E24</f>
        <v>800</v>
      </c>
      <c r="Y24" s="31">
        <f>L24*F24</f>
        <v>6250</v>
      </c>
      <c r="Z24" s="31">
        <f>M24*G24</f>
        <v>56500</v>
      </c>
      <c r="AA24" s="31">
        <f>N24*H24</f>
        <v>2000</v>
      </c>
      <c r="AB24" s="31">
        <f t="shared" si="7"/>
        <v>65550</v>
      </c>
      <c r="AC24" s="31">
        <f t="shared" si="8"/>
        <v>38000</v>
      </c>
      <c r="AD24" s="31">
        <f t="shared" si="9"/>
        <v>103550</v>
      </c>
      <c r="AE24" s="31">
        <f t="shared" si="10"/>
        <v>25887.5</v>
      </c>
      <c r="AF24" s="31"/>
      <c r="AG24" s="31">
        <v>288</v>
      </c>
      <c r="AH24" s="31">
        <f t="shared" si="11"/>
        <v>11688</v>
      </c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4" customHeight="1">
      <c r="A25" s="13" t="s">
        <v>46</v>
      </c>
      <c r="B25" s="14" t="s">
        <v>29</v>
      </c>
      <c r="C25" s="15">
        <f t="shared" si="0"/>
        <v>150</v>
      </c>
      <c r="D25" s="15">
        <v>16</v>
      </c>
      <c r="E25" s="15">
        <v>4</v>
      </c>
      <c r="F25" s="15">
        <v>25</v>
      </c>
      <c r="G25" s="15">
        <v>97</v>
      </c>
      <c r="H25" s="15">
        <v>8</v>
      </c>
      <c r="I25" s="15">
        <v>9500</v>
      </c>
      <c r="J25" s="20">
        <v>350</v>
      </c>
      <c r="K25" s="20">
        <v>200</v>
      </c>
      <c r="L25" s="21">
        <v>250</v>
      </c>
      <c r="M25" s="20">
        <v>520</v>
      </c>
      <c r="N25" s="21">
        <v>250</v>
      </c>
      <c r="O25" s="27">
        <f t="shared" si="1"/>
        <v>103090</v>
      </c>
      <c r="P25" s="20">
        <f t="shared" si="2"/>
        <v>38000</v>
      </c>
      <c r="Q25" s="20">
        <f t="shared" si="3"/>
        <v>65090</v>
      </c>
      <c r="R25" s="21">
        <f t="shared" si="4"/>
        <v>12650</v>
      </c>
      <c r="S25" s="20">
        <f t="shared" si="5"/>
        <v>50440</v>
      </c>
      <c r="T25" s="20">
        <f t="shared" si="6"/>
        <v>2000</v>
      </c>
      <c r="U25" s="30">
        <v>25772.5</v>
      </c>
      <c r="V25" s="29">
        <v>1900</v>
      </c>
      <c r="W25" s="29">
        <f>J25*D25</f>
        <v>5600</v>
      </c>
      <c r="X25" s="29">
        <f>K25*E25</f>
        <v>800</v>
      </c>
      <c r="Y25" s="31">
        <f>L25*F25</f>
        <v>6250</v>
      </c>
      <c r="Z25" s="31">
        <f>M25*G25</f>
        <v>50440</v>
      </c>
      <c r="AA25" s="31">
        <f>N25*H25</f>
        <v>2000</v>
      </c>
      <c r="AB25" s="31">
        <f t="shared" si="7"/>
        <v>65090</v>
      </c>
      <c r="AC25" s="31">
        <f t="shared" si="8"/>
        <v>38000</v>
      </c>
      <c r="AD25" s="31">
        <f t="shared" si="9"/>
        <v>103090</v>
      </c>
      <c r="AE25" s="31">
        <f t="shared" si="10"/>
        <v>25772.5</v>
      </c>
      <c r="AF25" s="31"/>
      <c r="AG25" s="31">
        <v>288</v>
      </c>
      <c r="AH25" s="31">
        <f t="shared" si="11"/>
        <v>11688</v>
      </c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4" customHeight="1">
      <c r="A26" s="13" t="s">
        <v>47</v>
      </c>
      <c r="B26" s="14" t="s">
        <v>29</v>
      </c>
      <c r="C26" s="15">
        <f t="shared" si="0"/>
        <v>150</v>
      </c>
      <c r="D26" s="15">
        <v>16</v>
      </c>
      <c r="E26" s="15">
        <v>4</v>
      </c>
      <c r="F26" s="15">
        <v>25</v>
      </c>
      <c r="G26" s="15">
        <v>97</v>
      </c>
      <c r="H26" s="15">
        <v>8</v>
      </c>
      <c r="I26" s="15">
        <v>9500</v>
      </c>
      <c r="J26" s="20">
        <v>350</v>
      </c>
      <c r="K26" s="20">
        <v>200</v>
      </c>
      <c r="L26" s="21">
        <v>250</v>
      </c>
      <c r="M26" s="20">
        <v>520</v>
      </c>
      <c r="N26" s="21">
        <v>250</v>
      </c>
      <c r="O26" s="27">
        <f t="shared" si="1"/>
        <v>103090</v>
      </c>
      <c r="P26" s="20">
        <f t="shared" si="2"/>
        <v>38000</v>
      </c>
      <c r="Q26" s="20">
        <f t="shared" si="3"/>
        <v>65090</v>
      </c>
      <c r="R26" s="21">
        <f t="shared" si="4"/>
        <v>12650</v>
      </c>
      <c r="S26" s="20">
        <f t="shared" si="5"/>
        <v>50440</v>
      </c>
      <c r="T26" s="20">
        <f t="shared" si="6"/>
        <v>2000</v>
      </c>
      <c r="U26" s="30">
        <v>25772.5</v>
      </c>
      <c r="V26" s="29">
        <v>1900</v>
      </c>
      <c r="W26" s="29">
        <f>J26*D26</f>
        <v>5600</v>
      </c>
      <c r="X26" s="29">
        <f>K26*E26</f>
        <v>800</v>
      </c>
      <c r="Y26" s="31">
        <f>L26*F26</f>
        <v>6250</v>
      </c>
      <c r="Z26" s="31">
        <f>M26*G26</f>
        <v>50440</v>
      </c>
      <c r="AA26" s="31">
        <f>N26*H26</f>
        <v>2000</v>
      </c>
      <c r="AB26" s="31">
        <f t="shared" si="7"/>
        <v>65090</v>
      </c>
      <c r="AC26" s="31">
        <f t="shared" si="8"/>
        <v>38000</v>
      </c>
      <c r="AD26" s="31">
        <f t="shared" si="9"/>
        <v>103090</v>
      </c>
      <c r="AE26" s="31">
        <f t="shared" si="10"/>
        <v>25772.5</v>
      </c>
      <c r="AF26" s="31"/>
      <c r="AG26" s="31">
        <v>288</v>
      </c>
      <c r="AH26" s="31">
        <f t="shared" si="11"/>
        <v>11688</v>
      </c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4" customHeight="1">
      <c r="A27" s="13" t="s">
        <v>48</v>
      </c>
      <c r="B27" s="14" t="s">
        <v>29</v>
      </c>
      <c r="C27" s="15">
        <f t="shared" si="0"/>
        <v>150</v>
      </c>
      <c r="D27" s="15">
        <v>16</v>
      </c>
      <c r="E27" s="15">
        <v>4</v>
      </c>
      <c r="F27" s="15">
        <v>25</v>
      </c>
      <c r="G27" s="15">
        <v>97</v>
      </c>
      <c r="H27" s="15">
        <v>8</v>
      </c>
      <c r="I27" s="15">
        <v>9500</v>
      </c>
      <c r="J27" s="20">
        <v>350</v>
      </c>
      <c r="K27" s="20">
        <v>200</v>
      </c>
      <c r="L27" s="21">
        <v>250</v>
      </c>
      <c r="M27" s="20">
        <v>520</v>
      </c>
      <c r="N27" s="21">
        <v>250</v>
      </c>
      <c r="O27" s="27">
        <f t="shared" si="1"/>
        <v>103090</v>
      </c>
      <c r="P27" s="20">
        <f t="shared" si="2"/>
        <v>38000</v>
      </c>
      <c r="Q27" s="20">
        <f t="shared" si="3"/>
        <v>65090</v>
      </c>
      <c r="R27" s="21">
        <f t="shared" si="4"/>
        <v>12650</v>
      </c>
      <c r="S27" s="20">
        <f t="shared" si="5"/>
        <v>50440</v>
      </c>
      <c r="T27" s="20">
        <f t="shared" si="6"/>
        <v>2000</v>
      </c>
      <c r="U27" s="30">
        <v>25772.5</v>
      </c>
      <c r="V27" s="29">
        <v>1900</v>
      </c>
      <c r="W27" s="29">
        <f>J27*D27</f>
        <v>5600</v>
      </c>
      <c r="X27" s="29">
        <f>K27*E27</f>
        <v>800</v>
      </c>
      <c r="Y27" s="31">
        <f>L27*F27</f>
        <v>6250</v>
      </c>
      <c r="Z27" s="31">
        <f>M27*G27</f>
        <v>50440</v>
      </c>
      <c r="AA27" s="31">
        <f>N27*H27</f>
        <v>2000</v>
      </c>
      <c r="AB27" s="31">
        <f t="shared" si="7"/>
        <v>65090</v>
      </c>
      <c r="AC27" s="31">
        <f t="shared" si="8"/>
        <v>38000</v>
      </c>
      <c r="AD27" s="31">
        <f t="shared" si="9"/>
        <v>103090</v>
      </c>
      <c r="AE27" s="31">
        <f t="shared" si="10"/>
        <v>25772.5</v>
      </c>
      <c r="AF27" s="31"/>
      <c r="AG27" s="31">
        <v>288</v>
      </c>
      <c r="AH27" s="31">
        <f t="shared" si="11"/>
        <v>11688</v>
      </c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4" customHeight="1">
      <c r="A28" s="13" t="s">
        <v>49</v>
      </c>
      <c r="B28" s="14" t="s">
        <v>29</v>
      </c>
      <c r="C28" s="15">
        <f t="shared" si="0"/>
        <v>150</v>
      </c>
      <c r="D28" s="15">
        <v>16</v>
      </c>
      <c r="E28" s="15">
        <v>4</v>
      </c>
      <c r="F28" s="15">
        <v>26</v>
      </c>
      <c r="G28" s="15">
        <v>96</v>
      </c>
      <c r="H28" s="15">
        <v>8</v>
      </c>
      <c r="I28" s="15">
        <v>9500</v>
      </c>
      <c r="J28" s="20">
        <v>350</v>
      </c>
      <c r="K28" s="20">
        <v>200</v>
      </c>
      <c r="L28" s="21">
        <v>250</v>
      </c>
      <c r="M28" s="20">
        <v>530</v>
      </c>
      <c r="N28" s="21">
        <v>250</v>
      </c>
      <c r="O28" s="27">
        <f t="shared" si="1"/>
        <v>103780</v>
      </c>
      <c r="P28" s="20">
        <f t="shared" si="2"/>
        <v>38000</v>
      </c>
      <c r="Q28" s="20">
        <f t="shared" si="3"/>
        <v>65780</v>
      </c>
      <c r="R28" s="21">
        <f t="shared" si="4"/>
        <v>12900</v>
      </c>
      <c r="S28" s="20">
        <f t="shared" si="5"/>
        <v>50880</v>
      </c>
      <c r="T28" s="20">
        <f t="shared" si="6"/>
        <v>2000</v>
      </c>
      <c r="U28" s="30">
        <v>25945</v>
      </c>
      <c r="V28" s="29">
        <v>1900</v>
      </c>
      <c r="W28" s="29">
        <f>J28*D28</f>
        <v>5600</v>
      </c>
      <c r="X28" s="29">
        <f>K28*E28</f>
        <v>800</v>
      </c>
      <c r="Y28" s="31">
        <f>L28*F28</f>
        <v>6500</v>
      </c>
      <c r="Z28" s="31">
        <f>M28*G28</f>
        <v>50880</v>
      </c>
      <c r="AA28" s="31">
        <f>N28*H28</f>
        <v>2000</v>
      </c>
      <c r="AB28" s="31">
        <f t="shared" si="7"/>
        <v>65780</v>
      </c>
      <c r="AC28" s="31">
        <f t="shared" si="8"/>
        <v>38000</v>
      </c>
      <c r="AD28" s="31">
        <f t="shared" si="9"/>
        <v>103780</v>
      </c>
      <c r="AE28" s="31">
        <f t="shared" si="10"/>
        <v>25945</v>
      </c>
      <c r="AF28" s="31"/>
      <c r="AG28" s="31">
        <v>288</v>
      </c>
      <c r="AH28" s="31">
        <f t="shared" si="11"/>
        <v>11688</v>
      </c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4" customHeight="1">
      <c r="A29" s="13" t="s">
        <v>50</v>
      </c>
      <c r="B29" s="14" t="s">
        <v>29</v>
      </c>
      <c r="C29" s="15">
        <f t="shared" si="0"/>
        <v>150</v>
      </c>
      <c r="D29" s="15">
        <v>16</v>
      </c>
      <c r="E29" s="15">
        <v>4</v>
      </c>
      <c r="F29" s="15">
        <v>26</v>
      </c>
      <c r="G29" s="15">
        <v>96</v>
      </c>
      <c r="H29" s="15">
        <v>8</v>
      </c>
      <c r="I29" s="15">
        <v>9500</v>
      </c>
      <c r="J29" s="20">
        <v>350</v>
      </c>
      <c r="K29" s="20">
        <v>200</v>
      </c>
      <c r="L29" s="21">
        <v>250</v>
      </c>
      <c r="M29" s="20">
        <v>530</v>
      </c>
      <c r="N29" s="21">
        <v>250</v>
      </c>
      <c r="O29" s="27">
        <f t="shared" si="1"/>
        <v>103780</v>
      </c>
      <c r="P29" s="20">
        <f t="shared" si="2"/>
        <v>38000</v>
      </c>
      <c r="Q29" s="20">
        <f t="shared" si="3"/>
        <v>65780</v>
      </c>
      <c r="R29" s="21">
        <f t="shared" si="4"/>
        <v>12900</v>
      </c>
      <c r="S29" s="20">
        <f t="shared" si="5"/>
        <v>50880</v>
      </c>
      <c r="T29" s="20">
        <f t="shared" si="6"/>
        <v>2000</v>
      </c>
      <c r="U29" s="30">
        <v>25945</v>
      </c>
      <c r="V29" s="29">
        <v>1900</v>
      </c>
      <c r="W29" s="29">
        <f>J29*D29</f>
        <v>5600</v>
      </c>
      <c r="X29" s="29">
        <f>K29*E29</f>
        <v>800</v>
      </c>
      <c r="Y29" s="31">
        <f>L29*F29</f>
        <v>6500</v>
      </c>
      <c r="Z29" s="31">
        <f>M29*G29</f>
        <v>50880</v>
      </c>
      <c r="AA29" s="31">
        <f>N29*H29</f>
        <v>2000</v>
      </c>
      <c r="AB29" s="31">
        <f t="shared" si="7"/>
        <v>65780</v>
      </c>
      <c r="AC29" s="31">
        <f t="shared" si="8"/>
        <v>38000</v>
      </c>
      <c r="AD29" s="31">
        <f t="shared" si="9"/>
        <v>103780</v>
      </c>
      <c r="AE29" s="31">
        <f t="shared" si="10"/>
        <v>25945</v>
      </c>
      <c r="AF29" s="31"/>
      <c r="AG29" s="31">
        <v>288</v>
      </c>
      <c r="AH29" s="31">
        <f t="shared" si="11"/>
        <v>11688</v>
      </c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4" customHeight="1">
      <c r="A30" s="13" t="s">
        <v>51</v>
      </c>
      <c r="B30" s="14" t="s">
        <v>29</v>
      </c>
      <c r="C30" s="15">
        <f t="shared" si="0"/>
        <v>150</v>
      </c>
      <c r="D30" s="15">
        <v>16</v>
      </c>
      <c r="E30" s="15">
        <v>4</v>
      </c>
      <c r="F30" s="15">
        <v>26</v>
      </c>
      <c r="G30" s="15">
        <v>96</v>
      </c>
      <c r="H30" s="15">
        <v>8</v>
      </c>
      <c r="I30" s="15">
        <v>9500</v>
      </c>
      <c r="J30" s="20">
        <v>350</v>
      </c>
      <c r="K30" s="20">
        <v>200</v>
      </c>
      <c r="L30" s="21">
        <v>250</v>
      </c>
      <c r="M30" s="20">
        <v>530</v>
      </c>
      <c r="N30" s="21">
        <v>250</v>
      </c>
      <c r="O30" s="27">
        <f t="shared" si="1"/>
        <v>103780</v>
      </c>
      <c r="P30" s="20">
        <f t="shared" si="2"/>
        <v>38000</v>
      </c>
      <c r="Q30" s="20">
        <f t="shared" si="3"/>
        <v>65780</v>
      </c>
      <c r="R30" s="21">
        <f t="shared" si="4"/>
        <v>12900</v>
      </c>
      <c r="S30" s="20">
        <f t="shared" si="5"/>
        <v>50880</v>
      </c>
      <c r="T30" s="20">
        <f t="shared" si="6"/>
        <v>2000</v>
      </c>
      <c r="U30" s="30">
        <v>25945</v>
      </c>
      <c r="V30" s="29">
        <v>1900</v>
      </c>
      <c r="W30" s="29">
        <f>J30*D30</f>
        <v>5600</v>
      </c>
      <c r="X30" s="29">
        <f>K30*E30</f>
        <v>800</v>
      </c>
      <c r="Y30" s="31">
        <f>L30*F30</f>
        <v>6500</v>
      </c>
      <c r="Z30" s="31">
        <f>M30*G30</f>
        <v>50880</v>
      </c>
      <c r="AA30" s="31">
        <f>N30*H30</f>
        <v>2000</v>
      </c>
      <c r="AB30" s="31">
        <f t="shared" si="7"/>
        <v>65780</v>
      </c>
      <c r="AC30" s="31">
        <f t="shared" si="8"/>
        <v>38000</v>
      </c>
      <c r="AD30" s="31">
        <f t="shared" si="9"/>
        <v>103780</v>
      </c>
      <c r="AE30" s="31">
        <f t="shared" si="10"/>
        <v>25945</v>
      </c>
      <c r="AF30" s="31"/>
      <c r="AG30" s="31">
        <v>288</v>
      </c>
      <c r="AH30" s="31">
        <f t="shared" si="11"/>
        <v>11688</v>
      </c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 customHeight="1">
      <c r="A31" s="13" t="s">
        <v>52</v>
      </c>
      <c r="B31" s="14" t="s">
        <v>29</v>
      </c>
      <c r="C31" s="15">
        <f t="shared" si="0"/>
        <v>150</v>
      </c>
      <c r="D31" s="15">
        <v>16</v>
      </c>
      <c r="E31" s="15">
        <v>4</v>
      </c>
      <c r="F31" s="15">
        <v>26</v>
      </c>
      <c r="G31" s="15">
        <v>96</v>
      </c>
      <c r="H31" s="15">
        <v>8</v>
      </c>
      <c r="I31" s="15">
        <v>9500</v>
      </c>
      <c r="J31" s="20">
        <v>350</v>
      </c>
      <c r="K31" s="20">
        <v>200</v>
      </c>
      <c r="L31" s="21">
        <v>250</v>
      </c>
      <c r="M31" s="20">
        <v>530</v>
      </c>
      <c r="N31" s="21">
        <v>250</v>
      </c>
      <c r="O31" s="27">
        <f t="shared" si="1"/>
        <v>103780</v>
      </c>
      <c r="P31" s="20">
        <f t="shared" si="2"/>
        <v>38000</v>
      </c>
      <c r="Q31" s="20">
        <f t="shared" si="3"/>
        <v>65780</v>
      </c>
      <c r="R31" s="21">
        <f t="shared" si="4"/>
        <v>12900</v>
      </c>
      <c r="S31" s="20">
        <f t="shared" si="5"/>
        <v>50880</v>
      </c>
      <c r="T31" s="20">
        <f t="shared" si="6"/>
        <v>2000</v>
      </c>
      <c r="U31" s="30">
        <v>25945</v>
      </c>
      <c r="V31" s="29">
        <v>1900</v>
      </c>
      <c r="W31" s="29">
        <f>J31*D31</f>
        <v>5600</v>
      </c>
      <c r="X31" s="29">
        <f>K31*E31</f>
        <v>800</v>
      </c>
      <c r="Y31" s="31">
        <f>L31*F31</f>
        <v>6500</v>
      </c>
      <c r="Z31" s="31">
        <f>M31*G31</f>
        <v>50880</v>
      </c>
      <c r="AA31" s="31">
        <f>N31*H31</f>
        <v>2000</v>
      </c>
      <c r="AB31" s="31">
        <f t="shared" si="7"/>
        <v>65780</v>
      </c>
      <c r="AC31" s="31">
        <f t="shared" si="8"/>
        <v>38000</v>
      </c>
      <c r="AD31" s="31">
        <f t="shared" si="9"/>
        <v>103780</v>
      </c>
      <c r="AE31" s="31">
        <f t="shared" si="10"/>
        <v>25945</v>
      </c>
      <c r="AF31" s="31"/>
      <c r="AG31" s="31">
        <v>288</v>
      </c>
      <c r="AH31" s="31">
        <f t="shared" si="11"/>
        <v>11688</v>
      </c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4" customHeight="1">
      <c r="A32" s="16" t="s">
        <v>53</v>
      </c>
      <c r="B32" s="14" t="s">
        <v>29</v>
      </c>
      <c r="C32" s="17">
        <f t="shared" si="0"/>
        <v>156</v>
      </c>
      <c r="D32" s="17">
        <v>16</v>
      </c>
      <c r="E32" s="17">
        <v>4</v>
      </c>
      <c r="F32" s="17">
        <v>25</v>
      </c>
      <c r="G32" s="17">
        <v>103</v>
      </c>
      <c r="H32" s="17">
        <v>8</v>
      </c>
      <c r="I32" s="17">
        <v>9500</v>
      </c>
      <c r="J32" s="23">
        <v>350</v>
      </c>
      <c r="K32" s="23">
        <v>200</v>
      </c>
      <c r="L32" s="24">
        <v>250</v>
      </c>
      <c r="M32" s="23">
        <v>540</v>
      </c>
      <c r="N32" s="24">
        <v>250</v>
      </c>
      <c r="O32" s="27">
        <f t="shared" si="1"/>
        <v>108270</v>
      </c>
      <c r="P32" s="23">
        <f t="shared" si="2"/>
        <v>38000</v>
      </c>
      <c r="Q32" s="23">
        <f t="shared" si="3"/>
        <v>70270</v>
      </c>
      <c r="R32" s="24">
        <f t="shared" si="4"/>
        <v>12650</v>
      </c>
      <c r="S32" s="23">
        <f t="shared" si="5"/>
        <v>55620</v>
      </c>
      <c r="T32" s="23">
        <f t="shared" si="6"/>
        <v>2000</v>
      </c>
      <c r="U32" s="30">
        <v>27067.5</v>
      </c>
      <c r="V32" s="29">
        <v>1900</v>
      </c>
      <c r="W32" s="29">
        <f>J32*D32</f>
        <v>5600</v>
      </c>
      <c r="X32" s="29">
        <f>K32*E32</f>
        <v>800</v>
      </c>
      <c r="Y32" s="31">
        <f>L32*F32</f>
        <v>6250</v>
      </c>
      <c r="Z32" s="31">
        <f>M32*G32</f>
        <v>55620</v>
      </c>
      <c r="AA32" s="31">
        <f>N32*H32</f>
        <v>2000</v>
      </c>
      <c r="AB32" s="31">
        <f t="shared" si="7"/>
        <v>70270</v>
      </c>
      <c r="AC32" s="31">
        <f t="shared" si="8"/>
        <v>38000</v>
      </c>
      <c r="AD32" s="31">
        <f t="shared" si="9"/>
        <v>108270</v>
      </c>
      <c r="AE32" s="31">
        <f t="shared" si="10"/>
        <v>27067.5</v>
      </c>
      <c r="AF32" s="31"/>
      <c r="AG32" s="31">
        <v>288</v>
      </c>
      <c r="AH32" s="31">
        <f t="shared" si="11"/>
        <v>11688</v>
      </c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4" customHeight="1">
      <c r="A33" s="16" t="s">
        <v>54</v>
      </c>
      <c r="B33" s="14" t="s">
        <v>29</v>
      </c>
      <c r="C33" s="17">
        <f t="shared" si="0"/>
        <v>156</v>
      </c>
      <c r="D33" s="17">
        <v>16</v>
      </c>
      <c r="E33" s="17">
        <v>4</v>
      </c>
      <c r="F33" s="17">
        <v>22</v>
      </c>
      <c r="G33" s="17">
        <v>106</v>
      </c>
      <c r="H33" s="17">
        <v>8</v>
      </c>
      <c r="I33" s="17">
        <v>9500</v>
      </c>
      <c r="J33" s="23">
        <v>350</v>
      </c>
      <c r="K33" s="23">
        <v>200</v>
      </c>
      <c r="L33" s="24">
        <v>250</v>
      </c>
      <c r="M33" s="23">
        <v>540</v>
      </c>
      <c r="N33" s="24">
        <v>250</v>
      </c>
      <c r="O33" s="27">
        <f t="shared" si="1"/>
        <v>109140</v>
      </c>
      <c r="P33" s="23">
        <f t="shared" si="2"/>
        <v>38000</v>
      </c>
      <c r="Q33" s="23">
        <f t="shared" si="3"/>
        <v>71140</v>
      </c>
      <c r="R33" s="24">
        <f t="shared" si="4"/>
        <v>11900</v>
      </c>
      <c r="S33" s="23">
        <f t="shared" si="5"/>
        <v>57240</v>
      </c>
      <c r="T33" s="23">
        <f t="shared" si="6"/>
        <v>2000</v>
      </c>
      <c r="U33" s="28">
        <v>27285</v>
      </c>
      <c r="V33" s="29">
        <v>1900</v>
      </c>
      <c r="W33" s="29">
        <f>J33*D33</f>
        <v>5600</v>
      </c>
      <c r="X33" s="29">
        <f>K33*E33</f>
        <v>800</v>
      </c>
      <c r="Y33" s="31">
        <f>L33*F33</f>
        <v>5500</v>
      </c>
      <c r="Z33" s="31">
        <f>M33*G33</f>
        <v>57240</v>
      </c>
      <c r="AA33" s="31">
        <f>N33*H33</f>
        <v>2000</v>
      </c>
      <c r="AB33" s="31">
        <f t="shared" si="7"/>
        <v>71140</v>
      </c>
      <c r="AC33" s="31">
        <f t="shared" si="8"/>
        <v>38000</v>
      </c>
      <c r="AD33" s="31">
        <f t="shared" si="9"/>
        <v>109140</v>
      </c>
      <c r="AE33" s="31">
        <f t="shared" si="10"/>
        <v>27285</v>
      </c>
      <c r="AF33" s="31"/>
      <c r="AG33" s="31">
        <v>288</v>
      </c>
      <c r="AH33" s="31">
        <f t="shared" si="11"/>
        <v>11688</v>
      </c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4" customHeight="1">
      <c r="A34" s="16" t="s">
        <v>55</v>
      </c>
      <c r="B34" s="14" t="s">
        <v>29</v>
      </c>
      <c r="C34" s="17">
        <f t="shared" si="0"/>
        <v>156</v>
      </c>
      <c r="D34" s="17">
        <v>16</v>
      </c>
      <c r="E34" s="17">
        <v>4</v>
      </c>
      <c r="F34" s="17">
        <v>22</v>
      </c>
      <c r="G34" s="17">
        <v>106</v>
      </c>
      <c r="H34" s="17">
        <v>8</v>
      </c>
      <c r="I34" s="17">
        <v>9500</v>
      </c>
      <c r="J34" s="23">
        <v>350</v>
      </c>
      <c r="K34" s="23">
        <v>200</v>
      </c>
      <c r="L34" s="24">
        <v>250</v>
      </c>
      <c r="M34" s="23">
        <v>540</v>
      </c>
      <c r="N34" s="24">
        <v>250</v>
      </c>
      <c r="O34" s="27">
        <f t="shared" si="1"/>
        <v>109140</v>
      </c>
      <c r="P34" s="23">
        <f t="shared" si="2"/>
        <v>38000</v>
      </c>
      <c r="Q34" s="23">
        <f t="shared" si="3"/>
        <v>71140</v>
      </c>
      <c r="R34" s="24">
        <f t="shared" si="4"/>
        <v>11900</v>
      </c>
      <c r="S34" s="23">
        <f t="shared" si="5"/>
        <v>57240</v>
      </c>
      <c r="T34" s="23">
        <f t="shared" si="6"/>
        <v>2000</v>
      </c>
      <c r="U34" s="28">
        <v>27285</v>
      </c>
      <c r="V34" s="29">
        <v>1900</v>
      </c>
      <c r="W34" s="29">
        <f>J34*D34</f>
        <v>5600</v>
      </c>
      <c r="X34" s="29">
        <f>K34*E34</f>
        <v>800</v>
      </c>
      <c r="Y34" s="31">
        <f>L34*F34</f>
        <v>5500</v>
      </c>
      <c r="Z34" s="31">
        <f>M34*G34</f>
        <v>57240</v>
      </c>
      <c r="AA34" s="31">
        <f>N34*H34</f>
        <v>2000</v>
      </c>
      <c r="AB34" s="31">
        <f t="shared" si="7"/>
        <v>71140</v>
      </c>
      <c r="AC34" s="31">
        <f t="shared" si="8"/>
        <v>38000</v>
      </c>
      <c r="AD34" s="31">
        <f t="shared" si="9"/>
        <v>109140</v>
      </c>
      <c r="AE34" s="31">
        <f t="shared" si="10"/>
        <v>27285</v>
      </c>
      <c r="AF34" s="31"/>
      <c r="AG34" s="31">
        <v>288</v>
      </c>
      <c r="AH34" s="31">
        <f t="shared" si="11"/>
        <v>11688</v>
      </c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4" customHeight="1">
      <c r="A35" s="16" t="s">
        <v>56</v>
      </c>
      <c r="B35" s="14" t="s">
        <v>29</v>
      </c>
      <c r="C35" s="17">
        <f t="shared" si="0"/>
        <v>156</v>
      </c>
      <c r="D35" s="17">
        <v>16</v>
      </c>
      <c r="E35" s="17">
        <v>4</v>
      </c>
      <c r="F35" s="17">
        <v>22</v>
      </c>
      <c r="G35" s="17">
        <v>106</v>
      </c>
      <c r="H35" s="17">
        <v>8</v>
      </c>
      <c r="I35" s="17">
        <v>9500</v>
      </c>
      <c r="J35" s="23">
        <v>350</v>
      </c>
      <c r="K35" s="23">
        <v>200</v>
      </c>
      <c r="L35" s="24">
        <v>250</v>
      </c>
      <c r="M35" s="23">
        <v>540</v>
      </c>
      <c r="N35" s="24">
        <v>250</v>
      </c>
      <c r="O35" s="27">
        <f t="shared" si="1"/>
        <v>109140</v>
      </c>
      <c r="P35" s="23">
        <f t="shared" si="2"/>
        <v>38000</v>
      </c>
      <c r="Q35" s="23">
        <f t="shared" si="3"/>
        <v>71140</v>
      </c>
      <c r="R35" s="24">
        <f t="shared" si="4"/>
        <v>11900</v>
      </c>
      <c r="S35" s="23">
        <f t="shared" si="5"/>
        <v>57240</v>
      </c>
      <c r="T35" s="23">
        <f t="shared" si="6"/>
        <v>2000</v>
      </c>
      <c r="U35" s="28">
        <v>27285</v>
      </c>
      <c r="V35" s="29">
        <v>1900</v>
      </c>
      <c r="W35" s="29">
        <f>J35*D35</f>
        <v>5600</v>
      </c>
      <c r="X35" s="29">
        <f>K35*E35</f>
        <v>800</v>
      </c>
      <c r="Y35" s="31">
        <f>L35*F35</f>
        <v>5500</v>
      </c>
      <c r="Z35" s="31">
        <f>M35*G35</f>
        <v>57240</v>
      </c>
      <c r="AA35" s="31">
        <f>N35*H35</f>
        <v>2000</v>
      </c>
      <c r="AB35" s="31">
        <f t="shared" si="7"/>
        <v>71140</v>
      </c>
      <c r="AC35" s="31">
        <f t="shared" si="8"/>
        <v>38000</v>
      </c>
      <c r="AD35" s="31">
        <f t="shared" si="9"/>
        <v>109140</v>
      </c>
      <c r="AE35" s="31">
        <f t="shared" si="10"/>
        <v>27285</v>
      </c>
      <c r="AF35" s="31"/>
      <c r="AG35" s="31">
        <v>288</v>
      </c>
      <c r="AH35" s="31">
        <f t="shared" si="11"/>
        <v>11688</v>
      </c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4" customHeight="1">
      <c r="A36" s="16" t="s">
        <v>57</v>
      </c>
      <c r="B36" s="14" t="s">
        <v>29</v>
      </c>
      <c r="C36" s="17">
        <f t="shared" si="0"/>
        <v>156</v>
      </c>
      <c r="D36" s="17">
        <v>16</v>
      </c>
      <c r="E36" s="17">
        <v>4</v>
      </c>
      <c r="F36" s="17">
        <v>22</v>
      </c>
      <c r="G36" s="17">
        <v>106</v>
      </c>
      <c r="H36" s="17">
        <v>8</v>
      </c>
      <c r="I36" s="17">
        <v>9500</v>
      </c>
      <c r="J36" s="23">
        <v>350</v>
      </c>
      <c r="K36" s="23">
        <v>200</v>
      </c>
      <c r="L36" s="24">
        <v>250</v>
      </c>
      <c r="M36" s="23">
        <v>540</v>
      </c>
      <c r="N36" s="24">
        <v>250</v>
      </c>
      <c r="O36" s="27">
        <f t="shared" si="1"/>
        <v>109140</v>
      </c>
      <c r="P36" s="23">
        <f t="shared" si="2"/>
        <v>38000</v>
      </c>
      <c r="Q36" s="23">
        <f t="shared" si="3"/>
        <v>71140</v>
      </c>
      <c r="R36" s="24">
        <f t="shared" si="4"/>
        <v>11900</v>
      </c>
      <c r="S36" s="23">
        <f t="shared" si="5"/>
        <v>57240</v>
      </c>
      <c r="T36" s="23">
        <f t="shared" si="6"/>
        <v>2000</v>
      </c>
      <c r="U36" s="28">
        <v>27285</v>
      </c>
      <c r="V36" s="29">
        <v>1900</v>
      </c>
      <c r="W36" s="29">
        <f>J36*D36</f>
        <v>5600</v>
      </c>
      <c r="X36" s="29">
        <f>K36*E36</f>
        <v>800</v>
      </c>
      <c r="Y36" s="31">
        <f>L36*F36</f>
        <v>5500</v>
      </c>
      <c r="Z36" s="31">
        <f>M36*G36</f>
        <v>57240</v>
      </c>
      <c r="AA36" s="31">
        <f>N36*H36</f>
        <v>2000</v>
      </c>
      <c r="AB36" s="31">
        <f t="shared" si="7"/>
        <v>71140</v>
      </c>
      <c r="AC36" s="31">
        <f t="shared" si="8"/>
        <v>38000</v>
      </c>
      <c r="AD36" s="31">
        <f t="shared" si="9"/>
        <v>109140</v>
      </c>
      <c r="AE36" s="31">
        <f t="shared" si="10"/>
        <v>27285</v>
      </c>
      <c r="AF36" s="31"/>
      <c r="AG36" s="31">
        <v>288</v>
      </c>
      <c r="AH36" s="31">
        <f t="shared" si="11"/>
        <v>11688</v>
      </c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4" customHeight="1">
      <c r="A37" s="16" t="s">
        <v>58</v>
      </c>
      <c r="B37" s="14" t="s">
        <v>29</v>
      </c>
      <c r="C37" s="17">
        <f t="shared" si="0"/>
        <v>156</v>
      </c>
      <c r="D37" s="17">
        <v>16</v>
      </c>
      <c r="E37" s="17">
        <v>4</v>
      </c>
      <c r="F37" s="17">
        <v>22</v>
      </c>
      <c r="G37" s="17">
        <v>106</v>
      </c>
      <c r="H37" s="17">
        <v>8</v>
      </c>
      <c r="I37" s="17">
        <v>9500</v>
      </c>
      <c r="J37" s="23">
        <v>350</v>
      </c>
      <c r="K37" s="23">
        <v>200</v>
      </c>
      <c r="L37" s="24">
        <v>250</v>
      </c>
      <c r="M37" s="23">
        <v>540</v>
      </c>
      <c r="N37" s="24">
        <v>250</v>
      </c>
      <c r="O37" s="27">
        <f t="shared" si="1"/>
        <v>109140</v>
      </c>
      <c r="P37" s="23">
        <f t="shared" si="2"/>
        <v>38000</v>
      </c>
      <c r="Q37" s="23">
        <f t="shared" si="3"/>
        <v>71140</v>
      </c>
      <c r="R37" s="24">
        <f t="shared" si="4"/>
        <v>11900</v>
      </c>
      <c r="S37" s="23">
        <f t="shared" si="5"/>
        <v>57240</v>
      </c>
      <c r="T37" s="23">
        <f t="shared" si="6"/>
        <v>2000</v>
      </c>
      <c r="U37" s="28">
        <v>27285</v>
      </c>
      <c r="V37" s="29">
        <v>1900</v>
      </c>
      <c r="W37" s="29">
        <f>J37*D37</f>
        <v>5600</v>
      </c>
      <c r="X37" s="29">
        <f>K37*E37</f>
        <v>800</v>
      </c>
      <c r="Y37" s="31">
        <f>L37*F37</f>
        <v>5500</v>
      </c>
      <c r="Z37" s="31">
        <f>M37*G37</f>
        <v>57240</v>
      </c>
      <c r="AA37" s="31">
        <f>N37*H37</f>
        <v>2000</v>
      </c>
      <c r="AB37" s="31">
        <f t="shared" si="7"/>
        <v>71140</v>
      </c>
      <c r="AC37" s="31">
        <f t="shared" si="8"/>
        <v>38000</v>
      </c>
      <c r="AD37" s="31">
        <f t="shared" si="9"/>
        <v>109140</v>
      </c>
      <c r="AE37" s="31">
        <f t="shared" si="10"/>
        <v>27285</v>
      </c>
      <c r="AF37" s="31"/>
      <c r="AG37" s="31">
        <v>288</v>
      </c>
      <c r="AH37" s="31">
        <f t="shared" si="11"/>
        <v>11688</v>
      </c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4" customHeight="1">
      <c r="A38" s="16" t="s">
        <v>59</v>
      </c>
      <c r="B38" s="14" t="s">
        <v>29</v>
      </c>
      <c r="C38" s="17">
        <f t="shared" si="0"/>
        <v>156</v>
      </c>
      <c r="D38" s="17">
        <v>16</v>
      </c>
      <c r="E38" s="17">
        <v>4</v>
      </c>
      <c r="F38" s="17">
        <v>22</v>
      </c>
      <c r="G38" s="17">
        <v>106</v>
      </c>
      <c r="H38" s="17">
        <v>8</v>
      </c>
      <c r="I38" s="17">
        <v>10000</v>
      </c>
      <c r="J38" s="23">
        <v>350</v>
      </c>
      <c r="K38" s="23">
        <v>200</v>
      </c>
      <c r="L38" s="24">
        <v>250</v>
      </c>
      <c r="M38" s="23">
        <v>540</v>
      </c>
      <c r="N38" s="24">
        <v>250</v>
      </c>
      <c r="O38" s="27">
        <f t="shared" si="1"/>
        <v>111140</v>
      </c>
      <c r="P38" s="23">
        <f t="shared" si="2"/>
        <v>40000</v>
      </c>
      <c r="Q38" s="23">
        <f t="shared" si="3"/>
        <v>71140</v>
      </c>
      <c r="R38" s="24">
        <f t="shared" si="4"/>
        <v>11900</v>
      </c>
      <c r="S38" s="23">
        <f t="shared" si="5"/>
        <v>57240</v>
      </c>
      <c r="T38" s="23">
        <f t="shared" si="6"/>
        <v>2000</v>
      </c>
      <c r="U38" s="28">
        <v>27785</v>
      </c>
      <c r="V38" s="29">
        <v>1900</v>
      </c>
      <c r="W38" s="29">
        <f>J38*D38</f>
        <v>5600</v>
      </c>
      <c r="X38" s="29">
        <f>K38*E38</f>
        <v>800</v>
      </c>
      <c r="Y38" s="31">
        <f>L38*F38</f>
        <v>5500</v>
      </c>
      <c r="Z38" s="31">
        <f>M38*G38</f>
        <v>57240</v>
      </c>
      <c r="AA38" s="31">
        <f>N38*H38</f>
        <v>2000</v>
      </c>
      <c r="AB38" s="31">
        <f t="shared" si="7"/>
        <v>71140</v>
      </c>
      <c r="AC38" s="31">
        <f t="shared" si="8"/>
        <v>40000</v>
      </c>
      <c r="AD38" s="31">
        <f t="shared" si="9"/>
        <v>111140</v>
      </c>
      <c r="AE38" s="31">
        <f t="shared" si="10"/>
        <v>27785</v>
      </c>
      <c r="AF38" s="31"/>
      <c r="AG38" s="31">
        <v>288</v>
      </c>
      <c r="AH38" s="31">
        <f t="shared" si="11"/>
        <v>12188</v>
      </c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4" customHeight="1">
      <c r="A39" s="16" t="s">
        <v>60</v>
      </c>
      <c r="B39" s="14" t="s">
        <v>29</v>
      </c>
      <c r="C39" s="17">
        <f t="shared" si="0"/>
        <v>156</v>
      </c>
      <c r="D39" s="17">
        <v>16</v>
      </c>
      <c r="E39" s="17">
        <v>4</v>
      </c>
      <c r="F39" s="17">
        <v>29</v>
      </c>
      <c r="G39" s="17">
        <v>99</v>
      </c>
      <c r="H39" s="17">
        <v>8</v>
      </c>
      <c r="I39" s="17">
        <v>10000</v>
      </c>
      <c r="J39" s="23">
        <v>350</v>
      </c>
      <c r="K39" s="23">
        <v>200</v>
      </c>
      <c r="L39" s="24">
        <v>250</v>
      </c>
      <c r="M39" s="23">
        <v>540</v>
      </c>
      <c r="N39" s="24">
        <v>250</v>
      </c>
      <c r="O39" s="27">
        <f t="shared" si="1"/>
        <v>109110</v>
      </c>
      <c r="P39" s="23">
        <f t="shared" si="2"/>
        <v>40000</v>
      </c>
      <c r="Q39" s="23">
        <f t="shared" si="3"/>
        <v>69110</v>
      </c>
      <c r="R39" s="24">
        <f t="shared" si="4"/>
        <v>13650</v>
      </c>
      <c r="S39" s="23">
        <f t="shared" si="5"/>
        <v>53460</v>
      </c>
      <c r="T39" s="23">
        <f t="shared" si="6"/>
        <v>2000</v>
      </c>
      <c r="U39" s="30">
        <v>27277.5</v>
      </c>
      <c r="V39" s="29">
        <v>1900</v>
      </c>
      <c r="W39" s="29">
        <f>J39*D39</f>
        <v>5600</v>
      </c>
      <c r="X39" s="29">
        <f>K39*E39</f>
        <v>800</v>
      </c>
      <c r="Y39" s="31">
        <f>L39*F39</f>
        <v>7250</v>
      </c>
      <c r="Z39" s="31">
        <f>M39*G39</f>
        <v>53460</v>
      </c>
      <c r="AA39" s="31">
        <f>N39*H39</f>
        <v>2000</v>
      </c>
      <c r="AB39" s="31">
        <f t="shared" si="7"/>
        <v>69110</v>
      </c>
      <c r="AC39" s="31">
        <f t="shared" si="8"/>
        <v>40000</v>
      </c>
      <c r="AD39" s="31">
        <f t="shared" si="9"/>
        <v>109110</v>
      </c>
      <c r="AE39" s="31">
        <f t="shared" si="10"/>
        <v>27277.5</v>
      </c>
      <c r="AF39" s="31"/>
      <c r="AG39" s="31">
        <v>288</v>
      </c>
      <c r="AH39" s="31">
        <f t="shared" si="11"/>
        <v>12188</v>
      </c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4" customHeight="1">
      <c r="A40" s="16" t="s">
        <v>61</v>
      </c>
      <c r="B40" s="14" t="s">
        <v>29</v>
      </c>
      <c r="C40" s="17">
        <f t="shared" si="0"/>
        <v>150</v>
      </c>
      <c r="D40" s="17">
        <v>16</v>
      </c>
      <c r="E40" s="17">
        <v>4</v>
      </c>
      <c r="F40" s="17">
        <v>22</v>
      </c>
      <c r="G40" s="17">
        <v>100</v>
      </c>
      <c r="H40" s="17">
        <v>8</v>
      </c>
      <c r="I40" s="17">
        <v>11500</v>
      </c>
      <c r="J40" s="23">
        <v>350</v>
      </c>
      <c r="K40" s="23">
        <v>200</v>
      </c>
      <c r="L40" s="24">
        <v>250</v>
      </c>
      <c r="M40" s="23">
        <v>550</v>
      </c>
      <c r="N40" s="24">
        <v>250</v>
      </c>
      <c r="O40" s="27">
        <f t="shared" si="1"/>
        <v>114900</v>
      </c>
      <c r="P40" s="23">
        <f t="shared" si="2"/>
        <v>46000</v>
      </c>
      <c r="Q40" s="23">
        <f t="shared" si="3"/>
        <v>68900</v>
      </c>
      <c r="R40" s="24">
        <f t="shared" si="4"/>
        <v>11900</v>
      </c>
      <c r="S40" s="23">
        <f t="shared" si="5"/>
        <v>55000</v>
      </c>
      <c r="T40" s="23">
        <f t="shared" si="6"/>
        <v>2000</v>
      </c>
      <c r="U40" s="28">
        <v>28725</v>
      </c>
      <c r="V40" s="29">
        <v>1900</v>
      </c>
      <c r="W40" s="29">
        <f>J40*D40</f>
        <v>5600</v>
      </c>
      <c r="X40" s="29">
        <f>K40*E40</f>
        <v>800</v>
      </c>
      <c r="Y40" s="31">
        <f>L40*F40</f>
        <v>5500</v>
      </c>
      <c r="Z40" s="31">
        <f>M40*G40</f>
        <v>55000</v>
      </c>
      <c r="AA40" s="31">
        <f>N40*H40</f>
        <v>2000</v>
      </c>
      <c r="AB40" s="31">
        <f t="shared" si="7"/>
        <v>68900</v>
      </c>
      <c r="AC40" s="31">
        <f t="shared" si="8"/>
        <v>46000</v>
      </c>
      <c r="AD40" s="31">
        <f t="shared" si="9"/>
        <v>114900</v>
      </c>
      <c r="AE40" s="31">
        <f t="shared" si="10"/>
        <v>28725</v>
      </c>
      <c r="AF40" s="31"/>
      <c r="AG40" s="31">
        <v>288</v>
      </c>
      <c r="AH40" s="31">
        <f t="shared" si="11"/>
        <v>13688</v>
      </c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4" customHeight="1">
      <c r="A41" s="16" t="s">
        <v>62</v>
      </c>
      <c r="B41" s="14" t="s">
        <v>29</v>
      </c>
      <c r="C41" s="17">
        <f t="shared" si="0"/>
        <v>150</v>
      </c>
      <c r="D41" s="17">
        <v>16</v>
      </c>
      <c r="E41" s="17">
        <v>4</v>
      </c>
      <c r="F41" s="17">
        <v>22</v>
      </c>
      <c r="G41" s="17">
        <v>100</v>
      </c>
      <c r="H41" s="17">
        <v>8</v>
      </c>
      <c r="I41" s="17">
        <v>11500</v>
      </c>
      <c r="J41" s="23">
        <v>350</v>
      </c>
      <c r="K41" s="23">
        <v>200</v>
      </c>
      <c r="L41" s="24">
        <v>250</v>
      </c>
      <c r="M41" s="23">
        <v>550</v>
      </c>
      <c r="N41" s="24">
        <v>250</v>
      </c>
      <c r="O41" s="27">
        <f t="shared" si="1"/>
        <v>114900</v>
      </c>
      <c r="P41" s="23">
        <f t="shared" si="2"/>
        <v>46000</v>
      </c>
      <c r="Q41" s="23">
        <f t="shared" si="3"/>
        <v>68900</v>
      </c>
      <c r="R41" s="24">
        <f t="shared" si="4"/>
        <v>11900</v>
      </c>
      <c r="S41" s="23">
        <f t="shared" si="5"/>
        <v>55000</v>
      </c>
      <c r="T41" s="23">
        <f t="shared" si="6"/>
        <v>2000</v>
      </c>
      <c r="U41" s="28">
        <v>28725</v>
      </c>
      <c r="V41" s="29">
        <v>1900</v>
      </c>
      <c r="W41" s="29">
        <f>J41*D41</f>
        <v>5600</v>
      </c>
      <c r="X41" s="29">
        <f>K41*E41</f>
        <v>800</v>
      </c>
      <c r="Y41" s="31">
        <f>L41*F41</f>
        <v>5500</v>
      </c>
      <c r="Z41" s="31">
        <f>M41*G41</f>
        <v>55000</v>
      </c>
      <c r="AA41" s="31">
        <f>N41*H41</f>
        <v>2000</v>
      </c>
      <c r="AB41" s="31">
        <f t="shared" si="7"/>
        <v>68900</v>
      </c>
      <c r="AC41" s="31">
        <f t="shared" si="8"/>
        <v>46000</v>
      </c>
      <c r="AD41" s="31">
        <f t="shared" si="9"/>
        <v>114900</v>
      </c>
      <c r="AE41" s="31">
        <f t="shared" si="10"/>
        <v>28725</v>
      </c>
      <c r="AF41" s="31"/>
      <c r="AG41" s="31">
        <v>288</v>
      </c>
      <c r="AH41" s="31">
        <f t="shared" si="11"/>
        <v>13688</v>
      </c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4" customHeight="1">
      <c r="A42" s="16" t="s">
        <v>63</v>
      </c>
      <c r="B42" s="14" t="s">
        <v>29</v>
      </c>
      <c r="C42" s="17">
        <f t="shared" si="0"/>
        <v>150</v>
      </c>
      <c r="D42" s="17">
        <v>16</v>
      </c>
      <c r="E42" s="17">
        <v>4</v>
      </c>
      <c r="F42" s="17">
        <v>22</v>
      </c>
      <c r="G42" s="17">
        <v>100</v>
      </c>
      <c r="H42" s="17">
        <v>8</v>
      </c>
      <c r="I42" s="17">
        <v>11500</v>
      </c>
      <c r="J42" s="23">
        <v>350</v>
      </c>
      <c r="K42" s="23">
        <v>200</v>
      </c>
      <c r="L42" s="24">
        <v>250</v>
      </c>
      <c r="M42" s="23">
        <v>550</v>
      </c>
      <c r="N42" s="24">
        <v>250</v>
      </c>
      <c r="O42" s="27">
        <f t="shared" si="1"/>
        <v>114900</v>
      </c>
      <c r="P42" s="23">
        <f t="shared" si="2"/>
        <v>46000</v>
      </c>
      <c r="Q42" s="23">
        <f t="shared" si="3"/>
        <v>68900</v>
      </c>
      <c r="R42" s="24">
        <f t="shared" si="4"/>
        <v>11900</v>
      </c>
      <c r="S42" s="23">
        <f t="shared" si="5"/>
        <v>55000</v>
      </c>
      <c r="T42" s="23">
        <f t="shared" si="6"/>
        <v>2000</v>
      </c>
      <c r="U42" s="28">
        <v>28725</v>
      </c>
      <c r="V42" s="29">
        <v>1900</v>
      </c>
      <c r="W42" s="29">
        <f>J42*D42</f>
        <v>5600</v>
      </c>
      <c r="X42" s="29">
        <f>K42*E42</f>
        <v>800</v>
      </c>
      <c r="Y42" s="31">
        <f>L42*F42</f>
        <v>5500</v>
      </c>
      <c r="Z42" s="31">
        <f>M42*G42</f>
        <v>55000</v>
      </c>
      <c r="AA42" s="31">
        <f>N42*H42</f>
        <v>2000</v>
      </c>
      <c r="AB42" s="31">
        <f t="shared" si="7"/>
        <v>68900</v>
      </c>
      <c r="AC42" s="31">
        <f t="shared" si="8"/>
        <v>46000</v>
      </c>
      <c r="AD42" s="31">
        <f t="shared" si="9"/>
        <v>114900</v>
      </c>
      <c r="AE42" s="31">
        <f t="shared" si="10"/>
        <v>28725</v>
      </c>
      <c r="AF42" s="31"/>
      <c r="AG42" s="31">
        <v>288</v>
      </c>
      <c r="AH42" s="31">
        <f t="shared" si="11"/>
        <v>13688</v>
      </c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24" customHeight="1">
      <c r="A43" s="16" t="s">
        <v>64</v>
      </c>
      <c r="B43" s="14" t="s">
        <v>29</v>
      </c>
      <c r="C43" s="17">
        <f t="shared" si="0"/>
        <v>150</v>
      </c>
      <c r="D43" s="17">
        <v>16</v>
      </c>
      <c r="E43" s="17">
        <v>4</v>
      </c>
      <c r="F43" s="17">
        <v>22</v>
      </c>
      <c r="G43" s="17">
        <v>100</v>
      </c>
      <c r="H43" s="17">
        <v>8</v>
      </c>
      <c r="I43" s="17">
        <v>11500</v>
      </c>
      <c r="J43" s="23">
        <v>350</v>
      </c>
      <c r="K43" s="23">
        <v>200</v>
      </c>
      <c r="L43" s="24">
        <v>250</v>
      </c>
      <c r="M43" s="23">
        <v>550</v>
      </c>
      <c r="N43" s="24">
        <v>250</v>
      </c>
      <c r="O43" s="27">
        <f t="shared" si="1"/>
        <v>114900</v>
      </c>
      <c r="P43" s="23">
        <f t="shared" si="2"/>
        <v>46000</v>
      </c>
      <c r="Q43" s="23">
        <f t="shared" si="3"/>
        <v>68900</v>
      </c>
      <c r="R43" s="24">
        <f t="shared" si="4"/>
        <v>11900</v>
      </c>
      <c r="S43" s="23">
        <f t="shared" si="5"/>
        <v>55000</v>
      </c>
      <c r="T43" s="23">
        <f t="shared" si="6"/>
        <v>2000</v>
      </c>
      <c r="U43" s="28">
        <v>28725</v>
      </c>
      <c r="V43" s="29">
        <v>1900</v>
      </c>
      <c r="W43" s="29">
        <f>J43*D43</f>
        <v>5600</v>
      </c>
      <c r="X43" s="29">
        <f>K43*E43</f>
        <v>800</v>
      </c>
      <c r="Y43" s="31">
        <f>L43*F43</f>
        <v>5500</v>
      </c>
      <c r="Z43" s="31">
        <f>M43*G43</f>
        <v>55000</v>
      </c>
      <c r="AA43" s="31">
        <f>N43*H43</f>
        <v>2000</v>
      </c>
      <c r="AB43" s="31">
        <f t="shared" si="7"/>
        <v>68900</v>
      </c>
      <c r="AC43" s="31">
        <f t="shared" si="8"/>
        <v>46000</v>
      </c>
      <c r="AD43" s="31">
        <f t="shared" si="9"/>
        <v>114900</v>
      </c>
      <c r="AE43" s="31">
        <f t="shared" si="10"/>
        <v>28725</v>
      </c>
      <c r="AF43" s="31"/>
      <c r="AG43" s="31">
        <v>288</v>
      </c>
      <c r="AH43" s="31">
        <f t="shared" si="11"/>
        <v>13688</v>
      </c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4.25">
      <c r="A44" s="4"/>
      <c r="C44" s="5"/>
      <c r="D44" s="6"/>
      <c r="E44" s="6"/>
      <c r="F44" s="6"/>
      <c r="G44" s="5"/>
      <c r="H44" s="5"/>
      <c r="J44" s="3"/>
      <c r="K44" s="3"/>
      <c r="L44" s="3"/>
      <c r="M44" s="3"/>
      <c r="N44" s="7"/>
      <c r="O44" s="26"/>
      <c r="U44" s="5">
        <f>SUM(U8:U43)</f>
        <v>956547.5</v>
      </c>
      <c r="V44" s="5"/>
      <c r="W44" s="5"/>
      <c r="X44" s="5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27.75" customHeight="1">
      <c r="A45" s="4" t="s">
        <v>65</v>
      </c>
      <c r="B45" s="37" t="s">
        <v>66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5"/>
      <c r="W45" s="5"/>
      <c r="X45" s="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46.5" customHeight="1">
      <c r="A46" s="4"/>
      <c r="B46" s="37" t="s">
        <v>67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5"/>
      <c r="W46" s="5"/>
      <c r="X46" s="5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72" customHeight="1">
      <c r="A47" s="4"/>
      <c r="B47" s="38" t="s">
        <v>68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5"/>
      <c r="W47" s="5"/>
      <c r="X47" s="5"/>
      <c r="AH47" s="1">
        <f>U44/36</f>
        <v>26570.76388888889</v>
      </c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32.25" customHeight="1">
      <c r="A48" s="4"/>
      <c r="B48" s="38" t="s">
        <v>69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28.5" customHeight="1">
      <c r="A49" s="4"/>
      <c r="B49" s="39" t="s">
        <v>70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4.25">
      <c r="A50" s="4"/>
      <c r="B50" s="41" t="s">
        <v>71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5"/>
      <c r="W50" s="5"/>
      <c r="X50" s="5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14.25">
      <c r="A51" s="4"/>
      <c r="C51" s="5"/>
      <c r="D51" s="6"/>
      <c r="E51" s="6"/>
      <c r="F51" s="6"/>
      <c r="G51" s="5"/>
      <c r="H51" s="5"/>
      <c r="J51" s="3"/>
      <c r="K51" s="3"/>
      <c r="L51" s="3"/>
      <c r="M51" s="3"/>
      <c r="N51" s="7"/>
      <c r="O51" s="26"/>
      <c r="U51" s="5"/>
      <c r="V51" s="5"/>
      <c r="W51" s="5"/>
      <c r="X51" s="5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" customFormat="1" ht="14.25">
      <c r="A52" s="4"/>
      <c r="C52" s="5"/>
      <c r="D52" s="6"/>
      <c r="E52" s="6"/>
      <c r="F52" s="6"/>
      <c r="G52" s="5"/>
      <c r="H52" s="5"/>
      <c r="J52" s="3"/>
      <c r="K52" s="3"/>
      <c r="L52" s="3"/>
      <c r="M52" s="3"/>
      <c r="N52" s="7"/>
      <c r="O52" s="26"/>
      <c r="U52" s="5"/>
      <c r="V52" s="5"/>
      <c r="W52" s="5"/>
      <c r="X52" s="5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" customFormat="1" ht="14.25">
      <c r="A53" s="4"/>
      <c r="C53" s="5"/>
      <c r="D53" s="6"/>
      <c r="E53" s="6"/>
      <c r="F53" s="6"/>
      <c r="G53" s="5"/>
      <c r="H53" s="5"/>
      <c r="J53" s="3"/>
      <c r="K53" s="3"/>
      <c r="L53" s="3"/>
      <c r="M53" s="3"/>
      <c r="N53" s="7"/>
      <c r="O53" s="26"/>
      <c r="U53" s="5"/>
      <c r="V53" s="5"/>
      <c r="W53" s="5"/>
      <c r="X53" s="5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" customFormat="1" ht="14.25">
      <c r="A54" s="4"/>
      <c r="C54" s="5"/>
      <c r="D54" s="6"/>
      <c r="E54" s="6"/>
      <c r="F54" s="6"/>
      <c r="G54" s="5"/>
      <c r="H54" s="5"/>
      <c r="J54" s="3"/>
      <c r="K54" s="3"/>
      <c r="L54" s="3"/>
      <c r="M54" s="3"/>
      <c r="N54" s="7"/>
      <c r="O54" s="26"/>
      <c r="U54" s="5"/>
      <c r="V54" s="5"/>
      <c r="W54" s="5"/>
      <c r="X54" s="5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" customFormat="1" ht="14.25">
      <c r="A55" s="4"/>
      <c r="C55" s="5"/>
      <c r="D55" s="6"/>
      <c r="E55" s="6"/>
      <c r="F55" s="6"/>
      <c r="G55" s="5"/>
      <c r="H55" s="5"/>
      <c r="J55" s="3"/>
      <c r="K55" s="3"/>
      <c r="L55" s="3"/>
      <c r="M55" s="3"/>
      <c r="N55" s="7"/>
      <c r="O55" s="26"/>
      <c r="U55" s="5"/>
      <c r="V55" s="5"/>
      <c r="W55" s="5"/>
      <c r="X55" s="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" customFormat="1" ht="14.25">
      <c r="A56" s="4"/>
      <c r="C56" s="5"/>
      <c r="D56" s="6"/>
      <c r="E56" s="6"/>
      <c r="F56" s="6"/>
      <c r="G56" s="5"/>
      <c r="H56" s="5"/>
      <c r="J56" s="3"/>
      <c r="K56" s="3"/>
      <c r="L56" s="3"/>
      <c r="M56" s="3"/>
      <c r="N56" s="7"/>
      <c r="O56" s="26"/>
      <c r="U56" s="5"/>
      <c r="V56" s="5"/>
      <c r="W56" s="5"/>
      <c r="X56" s="5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" customFormat="1" ht="14.25">
      <c r="A57" s="4"/>
      <c r="C57" s="5"/>
      <c r="D57" s="6"/>
      <c r="E57" s="6"/>
      <c r="F57" s="6"/>
      <c r="G57" s="5"/>
      <c r="H57" s="5"/>
      <c r="J57" s="3"/>
      <c r="K57" s="3"/>
      <c r="L57" s="3"/>
      <c r="M57" s="3"/>
      <c r="N57" s="7"/>
      <c r="O57" s="26"/>
      <c r="U57" s="5"/>
      <c r="V57" s="5"/>
      <c r="W57" s="5"/>
      <c r="X57" s="5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" customFormat="1" ht="14.25">
      <c r="A58" s="4"/>
      <c r="C58" s="5"/>
      <c r="D58" s="6"/>
      <c r="E58" s="6"/>
      <c r="F58" s="6"/>
      <c r="G58" s="5"/>
      <c r="H58" s="5"/>
      <c r="J58" s="3"/>
      <c r="K58" s="3"/>
      <c r="L58" s="3"/>
      <c r="M58" s="3"/>
      <c r="N58" s="7"/>
      <c r="O58" s="26"/>
      <c r="U58" s="5"/>
      <c r="V58" s="5"/>
      <c r="W58" s="5"/>
      <c r="X58" s="5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" customFormat="1" ht="14.25">
      <c r="A59" s="4"/>
      <c r="C59" s="5"/>
      <c r="D59" s="6"/>
      <c r="E59" s="6"/>
      <c r="F59" s="6"/>
      <c r="G59" s="5"/>
      <c r="H59" s="5"/>
      <c r="J59" s="3"/>
      <c r="K59" s="3"/>
      <c r="L59" s="3"/>
      <c r="M59" s="3"/>
      <c r="N59" s="7"/>
      <c r="O59" s="26"/>
      <c r="U59" s="5"/>
      <c r="V59" s="5"/>
      <c r="W59" s="5"/>
      <c r="X59" s="5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" customFormat="1" ht="14.25">
      <c r="A60" s="4"/>
      <c r="C60" s="5"/>
      <c r="D60" s="6"/>
      <c r="E60" s="6"/>
      <c r="F60" s="6"/>
      <c r="G60" s="5"/>
      <c r="H60" s="5"/>
      <c r="J60" s="3"/>
      <c r="K60" s="3"/>
      <c r="L60" s="3"/>
      <c r="M60" s="3"/>
      <c r="N60" s="7"/>
      <c r="O60" s="26"/>
      <c r="U60" s="5"/>
      <c r="V60" s="5"/>
      <c r="W60" s="5"/>
      <c r="X60" s="5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" customFormat="1" ht="14.25">
      <c r="A61" s="4"/>
      <c r="C61" s="5"/>
      <c r="D61" s="6"/>
      <c r="E61" s="6"/>
      <c r="F61" s="6"/>
      <c r="G61" s="5"/>
      <c r="H61" s="5"/>
      <c r="J61" s="3"/>
      <c r="K61" s="3"/>
      <c r="L61" s="3"/>
      <c r="M61" s="3"/>
      <c r="N61" s="7"/>
      <c r="O61" s="26"/>
      <c r="U61" s="5"/>
      <c r="V61" s="5"/>
      <c r="W61" s="5"/>
      <c r="X61" s="5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" customFormat="1" ht="14.25">
      <c r="A62" s="4"/>
      <c r="C62" s="5"/>
      <c r="D62" s="6"/>
      <c r="E62" s="6"/>
      <c r="F62" s="6"/>
      <c r="G62" s="5"/>
      <c r="H62" s="5"/>
      <c r="J62" s="3"/>
      <c r="K62" s="3"/>
      <c r="L62" s="3"/>
      <c r="M62" s="3"/>
      <c r="N62" s="7"/>
      <c r="O62" s="26"/>
      <c r="U62" s="5"/>
      <c r="V62" s="5"/>
      <c r="W62" s="5"/>
      <c r="X62" s="5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" customFormat="1" ht="14.25">
      <c r="A63" s="4"/>
      <c r="C63" s="5"/>
      <c r="D63" s="6"/>
      <c r="E63" s="6"/>
      <c r="F63" s="6"/>
      <c r="G63" s="5"/>
      <c r="H63" s="5"/>
      <c r="J63" s="3"/>
      <c r="K63" s="3"/>
      <c r="L63" s="3"/>
      <c r="M63" s="3"/>
      <c r="N63" s="7"/>
      <c r="O63" s="26"/>
      <c r="U63" s="5"/>
      <c r="V63" s="5"/>
      <c r="W63" s="5"/>
      <c r="X63" s="5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" customFormat="1" ht="14.25">
      <c r="A64" s="4"/>
      <c r="C64" s="5"/>
      <c r="D64" s="6"/>
      <c r="E64" s="6"/>
      <c r="F64" s="6"/>
      <c r="G64" s="5"/>
      <c r="H64" s="5"/>
      <c r="J64" s="3"/>
      <c r="K64" s="3"/>
      <c r="L64" s="3"/>
      <c r="M64" s="3"/>
      <c r="N64" s="7"/>
      <c r="O64" s="26"/>
      <c r="U64" s="5"/>
      <c r="V64" s="5"/>
      <c r="W64" s="5"/>
      <c r="X64" s="5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" customFormat="1" ht="14.25">
      <c r="A65" s="4"/>
      <c r="C65" s="5"/>
      <c r="D65" s="6"/>
      <c r="E65" s="6"/>
      <c r="F65" s="6"/>
      <c r="G65" s="5"/>
      <c r="H65" s="5"/>
      <c r="J65" s="3"/>
      <c r="K65" s="3"/>
      <c r="L65" s="3"/>
      <c r="M65" s="3"/>
      <c r="N65" s="7"/>
      <c r="O65" s="26"/>
      <c r="U65" s="5"/>
      <c r="V65" s="5"/>
      <c r="W65" s="5"/>
      <c r="X65" s="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" customFormat="1" ht="14.25">
      <c r="A66" s="4"/>
      <c r="C66" s="5"/>
      <c r="D66" s="6"/>
      <c r="E66" s="6"/>
      <c r="F66" s="6"/>
      <c r="G66" s="5"/>
      <c r="H66" s="5"/>
      <c r="J66" s="3"/>
      <c r="K66" s="3"/>
      <c r="L66" s="3"/>
      <c r="M66" s="3"/>
      <c r="N66" s="7"/>
      <c r="O66" s="26"/>
      <c r="U66" s="5"/>
      <c r="V66" s="5"/>
      <c r="W66" s="5"/>
      <c r="X66" s="5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" customFormat="1" ht="14.25">
      <c r="A67" s="4"/>
      <c r="C67" s="5"/>
      <c r="D67" s="6"/>
      <c r="E67" s="6"/>
      <c r="F67" s="6"/>
      <c r="G67" s="5"/>
      <c r="H67" s="5"/>
      <c r="J67" s="3"/>
      <c r="K67" s="3"/>
      <c r="L67" s="3"/>
      <c r="M67" s="3"/>
      <c r="N67" s="7"/>
      <c r="O67" s="26"/>
      <c r="U67" s="5"/>
      <c r="V67" s="5"/>
      <c r="W67" s="5"/>
      <c r="X67" s="5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" customFormat="1" ht="14.25">
      <c r="A68" s="4"/>
      <c r="C68" s="5"/>
      <c r="D68" s="6"/>
      <c r="E68" s="6"/>
      <c r="F68" s="6"/>
      <c r="G68" s="5"/>
      <c r="H68" s="5"/>
      <c r="J68" s="3"/>
      <c r="K68" s="3"/>
      <c r="L68" s="3"/>
      <c r="M68" s="3"/>
      <c r="N68" s="7"/>
      <c r="O68" s="26"/>
      <c r="U68" s="5"/>
      <c r="V68" s="5"/>
      <c r="W68" s="5"/>
      <c r="X68" s="5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" customFormat="1" ht="14.25">
      <c r="A69" s="4"/>
      <c r="C69" s="5"/>
      <c r="D69" s="6"/>
      <c r="E69" s="6"/>
      <c r="F69" s="6"/>
      <c r="G69" s="5"/>
      <c r="H69" s="5"/>
      <c r="J69" s="3"/>
      <c r="K69" s="3"/>
      <c r="L69" s="3"/>
      <c r="M69" s="3"/>
      <c r="N69" s="7"/>
      <c r="O69" s="26"/>
      <c r="U69" s="5"/>
      <c r="V69" s="5"/>
      <c r="W69" s="5"/>
      <c r="X69" s="5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</sheetData>
  <sheetProtection/>
  <mergeCells count="32">
    <mergeCell ref="V3:V6"/>
    <mergeCell ref="AG3:AG6"/>
    <mergeCell ref="AH3:AH6"/>
    <mergeCell ref="C3:H4"/>
    <mergeCell ref="P4:P6"/>
    <mergeCell ref="Q5:Q6"/>
    <mergeCell ref="R5:R6"/>
    <mergeCell ref="S5:S6"/>
    <mergeCell ref="T5:T6"/>
    <mergeCell ref="U3:U6"/>
    <mergeCell ref="G5:G6"/>
    <mergeCell ref="H5:H6"/>
    <mergeCell ref="I4:I6"/>
    <mergeCell ref="M5:M6"/>
    <mergeCell ref="N5:N6"/>
    <mergeCell ref="O4:O6"/>
    <mergeCell ref="B45:U45"/>
    <mergeCell ref="B46:U46"/>
    <mergeCell ref="B47:U47"/>
    <mergeCell ref="B48:U48"/>
    <mergeCell ref="B49:U49"/>
    <mergeCell ref="B50:U50"/>
    <mergeCell ref="A1:U1"/>
    <mergeCell ref="I3:N3"/>
    <mergeCell ref="O3:T3"/>
    <mergeCell ref="J4:N4"/>
    <mergeCell ref="Q4:T4"/>
    <mergeCell ref="D5:F5"/>
    <mergeCell ref="J5:L5"/>
    <mergeCell ref="A3:A6"/>
    <mergeCell ref="B3:B6"/>
    <mergeCell ref="C5:C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X36"/>
  <sheetViews>
    <sheetView tabSelected="1" zoomScaleSheetLayoutView="100" zoomScalePageLayoutView="0" workbookViewId="0" topLeftCell="A1">
      <selection activeCell="R14" sqref="R14"/>
    </sheetView>
  </sheetViews>
  <sheetFormatPr defaultColWidth="9.00390625" defaultRowHeight="14.25"/>
  <cols>
    <col min="1" max="1" width="13.125" style="4" customWidth="1"/>
    <col min="2" max="2" width="7.00390625" style="1" customWidth="1"/>
    <col min="3" max="3" width="7.375" style="5" customWidth="1"/>
    <col min="4" max="4" width="6.375" style="6" customWidth="1"/>
    <col min="5" max="5" width="5.50390625" style="6" customWidth="1"/>
    <col min="6" max="6" width="6.50390625" style="6" customWidth="1"/>
    <col min="7" max="7" width="7.375" style="5" customWidth="1"/>
    <col min="8" max="8" width="6.25390625" style="5" customWidth="1"/>
    <col min="9" max="9" width="8.00390625" style="1" customWidth="1"/>
    <col min="10" max="13" width="8.00390625" style="3" customWidth="1"/>
    <col min="14" max="14" width="8.00390625" style="7" customWidth="1"/>
    <col min="15" max="15" width="12.125" style="1" customWidth="1"/>
    <col min="16" max="183" width="9.00390625" style="1" customWidth="1"/>
  </cols>
  <sheetData>
    <row r="1" spans="1:232" s="1" customFormat="1" ht="39" customHeight="1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</row>
    <row r="2" spans="1:232" s="1" customFormat="1" ht="19.5" customHeight="1">
      <c r="A2" s="8"/>
      <c r="C2" s="9"/>
      <c r="D2" s="9"/>
      <c r="E2" s="9"/>
      <c r="F2" s="9"/>
      <c r="G2" s="9"/>
      <c r="H2" s="9"/>
      <c r="J2" s="9"/>
      <c r="K2" s="9"/>
      <c r="L2" s="9"/>
      <c r="M2" s="9"/>
      <c r="N2" s="7"/>
      <c r="O2" s="18" t="s">
        <v>1</v>
      </c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</row>
    <row r="3" spans="1:15" s="2" customFormat="1" ht="21.75" customHeight="1">
      <c r="A3" s="35" t="s">
        <v>2</v>
      </c>
      <c r="B3" s="42" t="s">
        <v>3</v>
      </c>
      <c r="C3" s="35" t="s">
        <v>4</v>
      </c>
      <c r="D3" s="35"/>
      <c r="E3" s="35"/>
      <c r="F3" s="35"/>
      <c r="G3" s="35"/>
      <c r="H3" s="35"/>
      <c r="I3" s="33" t="s">
        <v>5</v>
      </c>
      <c r="J3" s="33"/>
      <c r="K3" s="33"/>
      <c r="L3" s="33"/>
      <c r="M3" s="33"/>
      <c r="N3" s="33"/>
      <c r="O3" s="42" t="s">
        <v>7</v>
      </c>
    </row>
    <row r="4" spans="1:15" s="2" customFormat="1" ht="16.5" customHeight="1">
      <c r="A4" s="35"/>
      <c r="B4" s="43"/>
      <c r="C4" s="35"/>
      <c r="D4" s="35"/>
      <c r="E4" s="35"/>
      <c r="F4" s="35"/>
      <c r="G4" s="35"/>
      <c r="H4" s="35"/>
      <c r="I4" s="45" t="s">
        <v>11</v>
      </c>
      <c r="J4" s="35" t="s">
        <v>12</v>
      </c>
      <c r="K4" s="35"/>
      <c r="L4" s="35"/>
      <c r="M4" s="35"/>
      <c r="N4" s="35"/>
      <c r="O4" s="43"/>
    </row>
    <row r="5" spans="1:15" s="2" customFormat="1" ht="23.25" customHeight="1">
      <c r="A5" s="35"/>
      <c r="B5" s="43"/>
      <c r="C5" s="35" t="s">
        <v>15</v>
      </c>
      <c r="D5" s="35" t="s">
        <v>16</v>
      </c>
      <c r="E5" s="35"/>
      <c r="F5" s="35"/>
      <c r="G5" s="35" t="s">
        <v>17</v>
      </c>
      <c r="H5" s="35" t="s">
        <v>18</v>
      </c>
      <c r="I5" s="45"/>
      <c r="J5" s="35" t="s">
        <v>16</v>
      </c>
      <c r="K5" s="35"/>
      <c r="L5" s="35"/>
      <c r="M5" s="35" t="s">
        <v>17</v>
      </c>
      <c r="N5" s="47" t="s">
        <v>18</v>
      </c>
      <c r="O5" s="43"/>
    </row>
    <row r="6" spans="1:15" s="2" customFormat="1" ht="42" customHeight="1">
      <c r="A6" s="35"/>
      <c r="B6" s="44"/>
      <c r="C6" s="35"/>
      <c r="D6" s="10" t="s">
        <v>19</v>
      </c>
      <c r="E6" s="10" t="s">
        <v>20</v>
      </c>
      <c r="F6" s="10" t="s">
        <v>21</v>
      </c>
      <c r="G6" s="35"/>
      <c r="H6" s="35"/>
      <c r="I6" s="45"/>
      <c r="J6" s="10" t="s">
        <v>19</v>
      </c>
      <c r="K6" s="19" t="s">
        <v>20</v>
      </c>
      <c r="L6" s="19" t="s">
        <v>21</v>
      </c>
      <c r="M6" s="46"/>
      <c r="N6" s="48"/>
      <c r="O6" s="43"/>
    </row>
    <row r="7" spans="1:15" s="3" customFormat="1" ht="23.25" customHeight="1">
      <c r="A7" s="11"/>
      <c r="B7" s="12" t="s">
        <v>22</v>
      </c>
      <c r="C7" s="12" t="s">
        <v>23</v>
      </c>
      <c r="D7" s="12" t="s">
        <v>23</v>
      </c>
      <c r="E7" s="12" t="s">
        <v>23</v>
      </c>
      <c r="F7" s="12" t="s">
        <v>23</v>
      </c>
      <c r="G7" s="12" t="s">
        <v>23</v>
      </c>
      <c r="H7" s="12" t="s">
        <v>23</v>
      </c>
      <c r="I7" s="12" t="s">
        <v>24</v>
      </c>
      <c r="J7" s="12" t="s">
        <v>25</v>
      </c>
      <c r="K7" s="12" t="s">
        <v>25</v>
      </c>
      <c r="L7" s="12" t="s">
        <v>25</v>
      </c>
      <c r="M7" s="12" t="s">
        <v>25</v>
      </c>
      <c r="N7" s="12" t="s">
        <v>25</v>
      </c>
      <c r="O7" s="12" t="s">
        <v>24</v>
      </c>
    </row>
    <row r="8" spans="1:232" s="1" customFormat="1" ht="24" customHeight="1">
      <c r="A8" s="13" t="s">
        <v>49</v>
      </c>
      <c r="B8" s="14" t="s">
        <v>73</v>
      </c>
      <c r="C8" s="15">
        <f>D8+E8+F8+G8+H8</f>
        <v>80</v>
      </c>
      <c r="D8" s="15">
        <v>0</v>
      </c>
      <c r="E8" s="15">
        <v>0</v>
      </c>
      <c r="F8" s="15">
        <v>2</v>
      </c>
      <c r="G8" s="15">
        <v>78</v>
      </c>
      <c r="H8" s="15">
        <v>0</v>
      </c>
      <c r="I8" s="15">
        <v>9500</v>
      </c>
      <c r="J8" s="20">
        <v>350</v>
      </c>
      <c r="K8" s="20">
        <v>200</v>
      </c>
      <c r="L8" s="21">
        <v>250</v>
      </c>
      <c r="M8" s="20">
        <v>530</v>
      </c>
      <c r="N8" s="21">
        <v>250</v>
      </c>
      <c r="O8" s="22">
        <v>30420</v>
      </c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</row>
    <row r="9" spans="1:232" s="1" customFormat="1" ht="24" customHeight="1">
      <c r="A9" s="16" t="s">
        <v>54</v>
      </c>
      <c r="B9" s="14" t="s">
        <v>73</v>
      </c>
      <c r="C9" s="17">
        <f>D9+E9+F9+G9+H9</f>
        <v>75</v>
      </c>
      <c r="D9" s="15">
        <v>0</v>
      </c>
      <c r="E9" s="15">
        <v>0</v>
      </c>
      <c r="F9" s="15">
        <v>7</v>
      </c>
      <c r="G9" s="15">
        <v>68</v>
      </c>
      <c r="H9" s="15">
        <v>0</v>
      </c>
      <c r="I9" s="17">
        <v>9500</v>
      </c>
      <c r="J9" s="23">
        <v>350</v>
      </c>
      <c r="K9" s="23">
        <v>200</v>
      </c>
      <c r="L9" s="24">
        <v>250</v>
      </c>
      <c r="M9" s="23">
        <v>540</v>
      </c>
      <c r="N9" s="24">
        <v>250</v>
      </c>
      <c r="O9" s="22">
        <v>28735</v>
      </c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</row>
    <row r="10" spans="1:232" s="1" customFormat="1" ht="24" customHeight="1">
      <c r="A10" s="16" t="s">
        <v>63</v>
      </c>
      <c r="B10" s="14" t="s">
        <v>73</v>
      </c>
      <c r="C10" s="17">
        <f>D10+E10+F10+G10+H10</f>
        <v>80</v>
      </c>
      <c r="D10" s="15">
        <v>0</v>
      </c>
      <c r="E10" s="15">
        <v>0</v>
      </c>
      <c r="F10" s="15">
        <v>2</v>
      </c>
      <c r="G10" s="15">
        <v>78</v>
      </c>
      <c r="H10" s="15">
        <v>0</v>
      </c>
      <c r="I10" s="17">
        <v>11500</v>
      </c>
      <c r="J10" s="23">
        <v>350</v>
      </c>
      <c r="K10" s="23">
        <v>200</v>
      </c>
      <c r="L10" s="24">
        <v>250</v>
      </c>
      <c r="M10" s="23">
        <v>550</v>
      </c>
      <c r="N10" s="24">
        <v>250</v>
      </c>
      <c r="O10" s="22">
        <v>33200</v>
      </c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</row>
    <row r="11" spans="1:232" s="1" customFormat="1" ht="14.25">
      <c r="A11" s="4"/>
      <c r="C11" s="5"/>
      <c r="D11" s="6"/>
      <c r="E11" s="6"/>
      <c r="F11" s="6"/>
      <c r="G11" s="5"/>
      <c r="H11" s="5"/>
      <c r="J11" s="3"/>
      <c r="K11" s="3"/>
      <c r="L11" s="3"/>
      <c r="M11" s="3"/>
      <c r="N11" s="7"/>
      <c r="O11" s="5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</row>
    <row r="12" spans="1:232" s="1" customFormat="1" ht="27.75" customHeight="1">
      <c r="A12" s="4" t="s">
        <v>65</v>
      </c>
      <c r="B12" s="37" t="s">
        <v>74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</row>
    <row r="13" spans="1:232" s="1" customFormat="1" ht="46.5" customHeight="1">
      <c r="A13" s="4"/>
      <c r="B13" s="37" t="s">
        <v>67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</row>
    <row r="14" spans="1:232" s="1" customFormat="1" ht="72" customHeight="1">
      <c r="A14" s="4"/>
      <c r="B14" s="38" t="s">
        <v>75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</row>
    <row r="15" spans="1:232" s="1" customFormat="1" ht="32.25" customHeight="1">
      <c r="A15" s="4"/>
      <c r="B15" s="38" t="s">
        <v>69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</row>
    <row r="16" spans="1:232" s="1" customFormat="1" ht="28.5" customHeight="1">
      <c r="A16" s="4"/>
      <c r="B16" s="39" t="s">
        <v>76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</row>
    <row r="17" spans="1:232" s="1" customFormat="1" ht="14.25">
      <c r="A17" s="4"/>
      <c r="B17" s="41" t="s">
        <v>77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</row>
    <row r="18" spans="1:232" s="1" customFormat="1" ht="14.25">
      <c r="A18" s="4"/>
      <c r="C18" s="5"/>
      <c r="D18" s="6"/>
      <c r="E18" s="6"/>
      <c r="F18" s="6"/>
      <c r="G18" s="5"/>
      <c r="H18" s="5"/>
      <c r="J18" s="3"/>
      <c r="K18" s="3"/>
      <c r="L18" s="3"/>
      <c r="M18" s="3"/>
      <c r="N18" s="7"/>
      <c r="O18" s="5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</row>
    <row r="19" spans="1:232" s="1" customFormat="1" ht="14.25">
      <c r="A19" s="4"/>
      <c r="C19" s="5"/>
      <c r="D19" s="6"/>
      <c r="E19" s="6"/>
      <c r="F19" s="6"/>
      <c r="G19" s="5"/>
      <c r="H19" s="5"/>
      <c r="J19" s="3"/>
      <c r="K19" s="3"/>
      <c r="L19" s="3"/>
      <c r="M19" s="3"/>
      <c r="N19" s="7"/>
      <c r="O19" s="5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</row>
    <row r="20" spans="1:232" s="1" customFormat="1" ht="14.25">
      <c r="A20" s="4"/>
      <c r="C20" s="5"/>
      <c r="D20" s="6"/>
      <c r="E20" s="6"/>
      <c r="F20" s="6"/>
      <c r="G20" s="5"/>
      <c r="H20" s="5"/>
      <c r="J20" s="3"/>
      <c r="K20" s="3"/>
      <c r="L20" s="3"/>
      <c r="M20" s="3"/>
      <c r="N20" s="7"/>
      <c r="O20" s="5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</row>
    <row r="21" spans="1:232" s="1" customFormat="1" ht="14.25" hidden="1">
      <c r="A21" s="4"/>
      <c r="C21" s="5"/>
      <c r="D21" s="6"/>
      <c r="E21" s="6"/>
      <c r="F21" s="6"/>
      <c r="G21" s="5"/>
      <c r="H21" s="5"/>
      <c r="J21" s="3"/>
      <c r="K21" s="3"/>
      <c r="L21" s="3"/>
      <c r="M21" s="3"/>
      <c r="N21" s="7">
        <f>I8*2</f>
        <v>19000</v>
      </c>
      <c r="O21" s="5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</row>
    <row r="22" spans="1:232" s="1" customFormat="1" ht="14.25" hidden="1">
      <c r="A22" s="4"/>
      <c r="C22" s="5"/>
      <c r="D22" s="6"/>
      <c r="E22" s="6"/>
      <c r="F22" s="6"/>
      <c r="G22" s="5"/>
      <c r="H22" s="5"/>
      <c r="J22" s="3"/>
      <c r="K22" s="3"/>
      <c r="L22" s="3"/>
      <c r="M22" s="3"/>
      <c r="N22" s="7">
        <f>J8*D8+K8*E8+L8*F8+M8*G8+N8*H8</f>
        <v>41840</v>
      </c>
      <c r="O22" s="5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</row>
    <row r="23" spans="1:232" s="1" customFormat="1" ht="14.25" hidden="1">
      <c r="A23" s="4"/>
      <c r="C23" s="5"/>
      <c r="D23" s="6"/>
      <c r="E23" s="6"/>
      <c r="F23" s="6"/>
      <c r="G23" s="5"/>
      <c r="H23" s="5"/>
      <c r="J23" s="3"/>
      <c r="K23" s="3"/>
      <c r="L23" s="3"/>
      <c r="M23" s="3"/>
      <c r="N23" s="7">
        <f>N21+N22</f>
        <v>60840</v>
      </c>
      <c r="O23" s="5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</row>
    <row r="24" spans="1:232" s="1" customFormat="1" ht="14.25" hidden="1">
      <c r="A24" s="4"/>
      <c r="C24" s="5"/>
      <c r="D24" s="6"/>
      <c r="E24" s="6"/>
      <c r="F24" s="6"/>
      <c r="G24" s="5"/>
      <c r="H24" s="5"/>
      <c r="J24" s="3"/>
      <c r="K24" s="3"/>
      <c r="L24" s="3"/>
      <c r="M24" s="3"/>
      <c r="N24" s="7">
        <f>N23/2</f>
        <v>30420</v>
      </c>
      <c r="O24" s="5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</row>
    <row r="25" spans="1:232" s="1" customFormat="1" ht="14.25" hidden="1">
      <c r="A25" s="4"/>
      <c r="C25" s="5"/>
      <c r="D25" s="6"/>
      <c r="E25" s="6"/>
      <c r="F25" s="6"/>
      <c r="G25" s="5"/>
      <c r="H25" s="5"/>
      <c r="J25" s="3"/>
      <c r="K25" s="3"/>
      <c r="L25" s="3"/>
      <c r="M25" s="3"/>
      <c r="N25" s="7"/>
      <c r="O25" s="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</row>
    <row r="26" spans="1:232" s="1" customFormat="1" ht="14.25">
      <c r="A26" s="4"/>
      <c r="C26" s="5"/>
      <c r="D26" s="6"/>
      <c r="E26" s="6"/>
      <c r="F26" s="6"/>
      <c r="G26" s="5"/>
      <c r="H26" s="5"/>
      <c r="J26" s="3"/>
      <c r="K26" s="3"/>
      <c r="L26" s="3"/>
      <c r="M26" s="3"/>
      <c r="N26" s="7"/>
      <c r="O26" s="5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</row>
    <row r="27" spans="1:232" s="1" customFormat="1" ht="14.25">
      <c r="A27" s="4"/>
      <c r="C27" s="5"/>
      <c r="D27" s="6"/>
      <c r="E27" s="6"/>
      <c r="F27" s="6"/>
      <c r="G27" s="5"/>
      <c r="H27" s="5"/>
      <c r="J27" s="3"/>
      <c r="K27" s="3"/>
      <c r="L27" s="3"/>
      <c r="M27" s="3"/>
      <c r="N27" s="7"/>
      <c r="O27" s="5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</row>
    <row r="28" spans="1:232" s="1" customFormat="1" ht="14.25">
      <c r="A28" s="4"/>
      <c r="C28" s="5"/>
      <c r="D28" s="6"/>
      <c r="E28" s="6"/>
      <c r="F28" s="6"/>
      <c r="G28" s="5"/>
      <c r="H28" s="5"/>
      <c r="J28" s="3"/>
      <c r="K28" s="3"/>
      <c r="L28" s="3"/>
      <c r="M28" s="3"/>
      <c r="N28" s="7"/>
      <c r="O28" s="5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</row>
    <row r="29" spans="1:232" s="1" customFormat="1" ht="14.25">
      <c r="A29" s="4"/>
      <c r="C29" s="5"/>
      <c r="D29" s="6"/>
      <c r="E29" s="6"/>
      <c r="F29" s="6"/>
      <c r="G29" s="5"/>
      <c r="H29" s="5"/>
      <c r="J29" s="3"/>
      <c r="K29" s="3"/>
      <c r="L29" s="3"/>
      <c r="M29" s="3"/>
      <c r="N29" s="7"/>
      <c r="O29" s="5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</row>
    <row r="30" spans="1:232" s="1" customFormat="1" ht="14.25">
      <c r="A30" s="4"/>
      <c r="C30" s="5"/>
      <c r="D30" s="6"/>
      <c r="E30" s="6"/>
      <c r="F30" s="6"/>
      <c r="G30" s="5"/>
      <c r="H30" s="5"/>
      <c r="J30" s="3"/>
      <c r="K30" s="3"/>
      <c r="L30" s="3"/>
      <c r="M30" s="3"/>
      <c r="N30" s="7"/>
      <c r="O30" s="5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</row>
    <row r="31" spans="1:232" s="1" customFormat="1" ht="14.25">
      <c r="A31" s="4"/>
      <c r="C31" s="5"/>
      <c r="D31" s="6"/>
      <c r="E31" s="6"/>
      <c r="F31" s="6"/>
      <c r="G31" s="5"/>
      <c r="H31" s="5"/>
      <c r="J31" s="3"/>
      <c r="K31" s="3"/>
      <c r="L31" s="3"/>
      <c r="M31" s="3"/>
      <c r="N31" s="7"/>
      <c r="O31" s="5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</row>
    <row r="32" spans="1:232" s="1" customFormat="1" ht="14.25">
      <c r="A32" s="4"/>
      <c r="C32" s="5"/>
      <c r="D32" s="6"/>
      <c r="E32" s="6"/>
      <c r="F32" s="6"/>
      <c r="G32" s="5"/>
      <c r="H32" s="5"/>
      <c r="J32" s="3"/>
      <c r="K32" s="3"/>
      <c r="L32" s="3"/>
      <c r="M32" s="3"/>
      <c r="N32" s="7"/>
      <c r="O32" s="5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</row>
    <row r="33" spans="1:232" s="1" customFormat="1" ht="14.25">
      <c r="A33" s="4"/>
      <c r="C33" s="5"/>
      <c r="D33" s="6"/>
      <c r="E33" s="6"/>
      <c r="F33" s="6"/>
      <c r="G33" s="5"/>
      <c r="H33" s="5"/>
      <c r="J33" s="3"/>
      <c r="K33" s="3"/>
      <c r="L33" s="3"/>
      <c r="M33" s="3"/>
      <c r="N33" s="7"/>
      <c r="O33" s="5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</row>
    <row r="34" spans="1:232" s="1" customFormat="1" ht="14.25">
      <c r="A34" s="4"/>
      <c r="C34" s="5"/>
      <c r="D34" s="6"/>
      <c r="E34" s="6"/>
      <c r="F34" s="6"/>
      <c r="G34" s="5"/>
      <c r="H34" s="5"/>
      <c r="J34" s="3"/>
      <c r="K34" s="3"/>
      <c r="L34" s="3"/>
      <c r="M34" s="3"/>
      <c r="N34" s="7"/>
      <c r="O34" s="5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</row>
    <row r="35" spans="1:232" s="1" customFormat="1" ht="14.25">
      <c r="A35" s="4"/>
      <c r="C35" s="5"/>
      <c r="D35" s="6"/>
      <c r="E35" s="6"/>
      <c r="F35" s="6"/>
      <c r="G35" s="5"/>
      <c r="H35" s="5"/>
      <c r="J35" s="3"/>
      <c r="K35" s="3"/>
      <c r="L35" s="3"/>
      <c r="M35" s="3"/>
      <c r="N35" s="7"/>
      <c r="O35" s="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</row>
    <row r="36" spans="1:232" s="1" customFormat="1" ht="14.25">
      <c r="A36" s="4"/>
      <c r="C36" s="5"/>
      <c r="D36" s="6"/>
      <c r="E36" s="6"/>
      <c r="F36" s="6"/>
      <c r="G36" s="5"/>
      <c r="H36" s="5"/>
      <c r="J36" s="3"/>
      <c r="K36" s="3"/>
      <c r="L36" s="3"/>
      <c r="M36" s="3"/>
      <c r="N36" s="7"/>
      <c r="O36" s="5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</row>
  </sheetData>
  <sheetProtection/>
  <mergeCells count="21">
    <mergeCell ref="C3:H4"/>
    <mergeCell ref="B13:O13"/>
    <mergeCell ref="B14:O14"/>
    <mergeCell ref="B15:O15"/>
    <mergeCell ref="B16:O16"/>
    <mergeCell ref="B17:O17"/>
    <mergeCell ref="A3:A6"/>
    <mergeCell ref="B3:B6"/>
    <mergeCell ref="C5:C6"/>
    <mergeCell ref="G5:G6"/>
    <mergeCell ref="H5:H6"/>
    <mergeCell ref="A1:O1"/>
    <mergeCell ref="I3:N3"/>
    <mergeCell ref="J4:N4"/>
    <mergeCell ref="D5:F5"/>
    <mergeCell ref="J5:L5"/>
    <mergeCell ref="B12:O12"/>
    <mergeCell ref="I4:I6"/>
    <mergeCell ref="M5:M6"/>
    <mergeCell ref="N5:N6"/>
    <mergeCell ref="O3:O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邓云生</cp:lastModifiedBy>
  <dcterms:created xsi:type="dcterms:W3CDTF">2018-04-18T01:45:22Z</dcterms:created>
  <dcterms:modified xsi:type="dcterms:W3CDTF">2019-10-08T03:57:15Z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